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3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40.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Default Extension="bin" ContentType="application/vnd.openxmlformats-officedocument.spreadsheetml.printerSettings"/>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28800" windowHeight="12396" tabRatio="989" activeTab="5"/>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'1부.Ⅰ.3.2)'!$A$1:$AL$17</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'1부.Ⅰ.5'!$A$1:$AF$25</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'2부.Ⅰ.2'!$A$1:$AF$13</definedName>
    <definedName name="_xlnm.Print_Area" localSheetId="15">'2부.Ⅰ.3'!$A$1:$AO$13</definedName>
    <definedName name="_xlnm.Print_Area" localSheetId="16">'2부.Ⅰ.4'!$A$1:$AF$19</definedName>
    <definedName name="_xlnm.Print_Area" localSheetId="17">'2부.Ⅱ'!$A$1:$AK$31</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'3부.Ⅱ.3'!$A$1:$AO$13</definedName>
    <definedName name="_xlnm.Print_Area" localSheetId="23">'3부.Ⅱ.4'!$A$1:$AI$12</definedName>
    <definedName name="_xlnm.Print_Area" localSheetId="24">'3부.Ⅲ'!$A$1:$AK$19</definedName>
    <definedName name="_xlnm.Print_Area" localSheetId="25">'3부.Ⅳ.1'!$A$1:$Q$39</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25725"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A60" i="34"/>
  <c r="AG60"/>
  <c r="U49"/>
  <c r="O49"/>
  <c r="AA49"/>
  <c r="AG49"/>
  <c r="U18"/>
  <c r="O18"/>
  <c r="AG18"/>
  <c r="AG48" s="1"/>
  <c r="AG71" s="1"/>
  <c r="AG73" s="1"/>
  <c r="AG78" s="1"/>
  <c r="AA18"/>
  <c r="AA48" s="1"/>
  <c r="AA71" s="1"/>
  <c r="AA73" s="1"/>
  <c r="AA78" s="1"/>
  <c r="AI11" i="30" l="1"/>
  <c r="AH11"/>
  <c r="AG11"/>
  <c r="AC11"/>
  <c r="AB11"/>
  <c r="AA11"/>
  <c r="AG74" i="34"/>
  <c r="AA74"/>
  <c r="AG121" i="33"/>
  <c r="AG118"/>
  <c r="AG115"/>
  <c r="AG112"/>
  <c r="AG100"/>
  <c r="AG81"/>
  <c r="AG110" s="1"/>
  <c r="AA71"/>
  <c r="AA60"/>
  <c r="AA46"/>
  <c r="AA40"/>
  <c r="AG36" s="1"/>
  <c r="AA26"/>
  <c r="O71"/>
  <c r="O60"/>
  <c r="O46"/>
  <c r="O40"/>
  <c r="O26"/>
  <c r="V13" i="13"/>
  <c r="I50" i="12"/>
  <c r="O45"/>
  <c r="O46" s="1"/>
  <c r="I45"/>
  <c r="I46" s="1"/>
  <c r="O42"/>
  <c r="O43" s="1"/>
  <c r="I42"/>
  <c r="I43" s="1"/>
  <c r="O31"/>
  <c r="I31"/>
  <c r="AI7" i="8"/>
  <c r="AI8"/>
  <c r="AI9"/>
  <c r="AC9"/>
  <c r="AC8"/>
  <c r="AC7"/>
  <c r="AC6"/>
  <c r="W7"/>
  <c r="W8"/>
  <c r="W9"/>
  <c r="W6"/>
  <c r="Q17" i="28" l="1"/>
  <c r="Q21"/>
  <c r="Q9"/>
  <c r="Q16"/>
  <c r="O13" i="27" s="1"/>
  <c r="L15" i="28"/>
  <c r="L13"/>
  <c r="AF12" i="29"/>
  <c r="AF11"/>
  <c r="AF7"/>
  <c r="O7" i="27" l="1"/>
  <c r="T14" i="30" l="1"/>
  <c r="K8" i="28" l="1"/>
  <c r="K36" l="1"/>
  <c r="K9"/>
  <c r="K10"/>
  <c r="K11"/>
  <c r="K12"/>
  <c r="K13"/>
  <c r="K14"/>
  <c r="K15"/>
  <c r="K16"/>
  <c r="K17"/>
  <c r="K18"/>
  <c r="K19"/>
  <c r="K20"/>
  <c r="K21"/>
  <c r="K22"/>
  <c r="K23"/>
  <c r="K24"/>
  <c r="K25"/>
  <c r="K26"/>
  <c r="K27"/>
  <c r="K28"/>
  <c r="K29"/>
  <c r="K30"/>
  <c r="K31"/>
  <c r="K32"/>
  <c r="K33"/>
  <c r="K34"/>
  <c r="K35"/>
  <c r="W7" i="15" l="1"/>
  <c r="AA6" i="33" l="1"/>
  <c r="S6"/>
  <c r="O4" i="37" s="1"/>
  <c r="W11" i="30"/>
  <c r="U11"/>
  <c r="V11"/>
  <c r="Q5"/>
  <c r="Q11" s="1"/>
  <c r="O5"/>
  <c r="O11" s="1"/>
  <c r="O4" i="34" l="1"/>
  <c r="O4" i="36"/>
  <c r="V9" i="33"/>
  <c r="O4" i="43"/>
  <c r="Q6" i="33"/>
  <c r="Q7" s="1"/>
  <c r="M5" i="36" s="1"/>
  <c r="M4" l="1"/>
  <c r="T7" s="1"/>
  <c r="S9" i="33"/>
  <c r="N5" i="11"/>
  <c r="AG11" i="43" l="1"/>
  <c r="U11"/>
  <c r="AG10" i="34"/>
  <c r="AA10"/>
  <c r="U10"/>
  <c r="O10"/>
  <c r="AG128" i="33"/>
  <c r="U128"/>
  <c r="U121"/>
  <c r="U118"/>
  <c r="U115"/>
  <c r="U112"/>
  <c r="G6" i="43" l="1"/>
  <c r="V5"/>
  <c r="AG75" l="1"/>
  <c r="U75"/>
  <c r="AG69"/>
  <c r="U69"/>
  <c r="U68" s="1"/>
  <c r="AG60"/>
  <c r="U60"/>
  <c r="AG52"/>
  <c r="U52"/>
  <c r="AG24"/>
  <c r="AG9" s="1"/>
  <c r="U24"/>
  <c r="AG51" l="1"/>
  <c r="U51"/>
  <c r="AG68"/>
  <c r="U9"/>
  <c r="U81" s="1"/>
  <c r="U83" s="1"/>
  <c r="U85" s="1"/>
  <c r="AG81"/>
  <c r="AG83" s="1"/>
  <c r="AG85" s="1"/>
  <c r="G6" i="37" l="1"/>
  <c r="AF6" i="30"/>
  <c r="Z6"/>
  <c r="T6"/>
  <c r="N15" l="1"/>
  <c r="P14" i="4"/>
  <c r="AI15" i="37"/>
  <c r="AI14"/>
  <c r="AI13"/>
  <c r="AI12"/>
  <c r="AI11"/>
  <c r="AI10"/>
  <c r="AI9"/>
  <c r="AI8"/>
  <c r="V5"/>
  <c r="U10" i="36" l="1"/>
  <c r="G6"/>
  <c r="V5"/>
  <c r="AA20"/>
  <c r="AG16" s="1"/>
  <c r="O20"/>
  <c r="AG10"/>
  <c r="U16" l="1"/>
  <c r="U27" s="1"/>
  <c r="AG27"/>
  <c r="G6" i="34" l="1"/>
  <c r="AC5" i="43"/>
  <c r="AC4" i="34"/>
  <c r="AC4" i="43" s="1"/>
  <c r="V4"/>
  <c r="U74" i="34"/>
  <c r="O74"/>
  <c r="U60"/>
  <c r="O60"/>
  <c r="G8" i="33"/>
  <c r="U100"/>
  <c r="U81"/>
  <c r="AG12"/>
  <c r="AG79" s="1"/>
  <c r="U12"/>
  <c r="AI9"/>
  <c r="W9"/>
  <c r="U36" l="1"/>
  <c r="U79" s="1"/>
  <c r="P13" i="4" s="1"/>
  <c r="N14" i="30"/>
  <c r="M4" i="34"/>
  <c r="M4" i="43"/>
  <c r="T7" s="1"/>
  <c r="AC4" i="37"/>
  <c r="AC4" i="36"/>
  <c r="V4" i="37"/>
  <c r="V4" i="36"/>
  <c r="AC5" i="37"/>
  <c r="AC5" i="36"/>
  <c r="U48" i="34"/>
  <c r="U71" s="1"/>
  <c r="U73" s="1"/>
  <c r="O48"/>
  <c r="O71" s="1"/>
  <c r="O73" s="1"/>
  <c r="O78" s="1"/>
  <c r="U110" i="33"/>
  <c r="U129" s="1"/>
  <c r="AG129"/>
  <c r="T7" i="34" l="1"/>
  <c r="O5"/>
  <c r="U78"/>
  <c r="N12" i="30"/>
  <c r="N6" s="1"/>
  <c r="M4" i="37"/>
  <c r="P15" i="4"/>
  <c r="AE9" i="33"/>
  <c r="M5" i="43"/>
  <c r="AF7" s="1"/>
  <c r="AF7" i="36"/>
  <c r="M5" i="34"/>
  <c r="P5" i="30"/>
  <c r="P11" s="1"/>
  <c r="O14" i="27"/>
  <c r="AF16" i="29"/>
  <c r="X23" i="22"/>
  <c r="D23"/>
  <c r="O14" i="21"/>
  <c r="O13"/>
  <c r="O12"/>
  <c r="O10"/>
  <c r="O11"/>
  <c r="O8"/>
  <c r="O7"/>
  <c r="X9" i="26"/>
  <c r="X8"/>
  <c r="X7"/>
  <c r="X6"/>
  <c r="X5"/>
  <c r="AB10" i="24"/>
  <c r="AB9"/>
  <c r="AB8"/>
  <c r="AB7"/>
  <c r="AB6"/>
  <c r="AF9" i="23"/>
  <c r="AF8"/>
  <c r="AF7"/>
  <c r="AF6"/>
  <c r="AF5"/>
  <c r="X24" i="22"/>
  <c r="X9"/>
  <c r="X22"/>
  <c r="X21"/>
  <c r="X20"/>
  <c r="X19"/>
  <c r="X18"/>
  <c r="X17"/>
  <c r="X16"/>
  <c r="X15"/>
  <c r="X14"/>
  <c r="X13"/>
  <c r="X12"/>
  <c r="X11"/>
  <c r="X10"/>
  <c r="W12" i="27" l="1"/>
  <c r="AM14"/>
  <c r="W8"/>
  <c r="O16" i="21"/>
  <c r="AF7" i="34"/>
  <c r="M5" i="37"/>
  <c r="W9" i="27"/>
  <c r="W5"/>
  <c r="W11"/>
  <c r="W6"/>
  <c r="T9" i="11"/>
  <c r="D10" i="22" l="1"/>
  <c r="D11"/>
  <c r="D12"/>
  <c r="D13"/>
  <c r="D14"/>
  <c r="D15"/>
  <c r="D16"/>
  <c r="D17"/>
  <c r="D18"/>
  <c r="D19"/>
  <c r="D20"/>
  <c r="D21"/>
  <c r="D22"/>
  <c r="D24"/>
  <c r="D9"/>
  <c r="E15" i="20"/>
  <c r="R6" i="16"/>
  <c r="D6"/>
  <c r="D7"/>
  <c r="D8"/>
  <c r="D9"/>
  <c r="D10"/>
  <c r="D11"/>
  <c r="D12"/>
  <c r="D13"/>
  <c r="D14"/>
  <c r="D15"/>
  <c r="D16"/>
  <c r="D17"/>
  <c r="D18"/>
  <c r="D19"/>
  <c r="D5"/>
  <c r="R13"/>
  <c r="R12"/>
  <c r="R11"/>
  <c r="R10"/>
  <c r="R9"/>
  <c r="R8"/>
  <c r="R7"/>
  <c r="R16"/>
  <c r="R15"/>
  <c r="R14"/>
  <c r="R17"/>
  <c r="R18"/>
  <c r="R5"/>
  <c r="R19"/>
  <c r="D21" i="15"/>
  <c r="D20"/>
  <c r="D19"/>
  <c r="D18"/>
  <c r="D17"/>
  <c r="D16"/>
  <c r="D15"/>
  <c r="D14"/>
  <c r="D13"/>
  <c r="D12"/>
  <c r="D11"/>
  <c r="D10"/>
  <c r="D9"/>
  <c r="D8"/>
  <c r="D7"/>
  <c r="W15"/>
  <c r="W14"/>
  <c r="W13"/>
  <c r="W12"/>
  <c r="W11"/>
  <c r="W10"/>
  <c r="W9"/>
  <c r="W8"/>
  <c r="W16"/>
  <c r="W17"/>
  <c r="W18"/>
  <c r="W19"/>
  <c r="W20"/>
  <c r="W21"/>
  <c r="AA13" i="13"/>
  <c r="AD13" s="1"/>
  <c r="AA12"/>
  <c r="AD12" s="1"/>
  <c r="AA11"/>
  <c r="AD11" s="1"/>
  <c r="AA10"/>
  <c r="AA9"/>
  <c r="V14"/>
  <c r="AA14" s="1"/>
  <c r="AD14" s="1"/>
  <c r="S13"/>
  <c r="S12"/>
  <c r="S10"/>
  <c r="S9"/>
  <c r="N14"/>
  <c r="S14" s="1"/>
  <c r="S11"/>
  <c r="L40" i="12"/>
  <c r="AA45"/>
  <c r="U45"/>
  <c r="AA42"/>
  <c r="U42"/>
  <c r="AD40"/>
  <c r="X40"/>
  <c r="R40"/>
  <c r="AA31"/>
  <c r="U31"/>
  <c r="AD28"/>
  <c r="X28"/>
  <c r="R28"/>
  <c r="AA17"/>
  <c r="U17"/>
  <c r="O17"/>
  <c r="O18" s="1"/>
  <c r="AA13"/>
  <c r="AA14" s="1"/>
  <c r="U13"/>
  <c r="U14" s="1"/>
  <c r="O13"/>
  <c r="O14" s="1"/>
  <c r="I13"/>
  <c r="I14" s="1"/>
  <c r="AC3" i="11"/>
  <c r="J9"/>
  <c r="N8"/>
  <c r="N7"/>
  <c r="N6"/>
  <c r="AP3" i="10"/>
  <c r="AM5" i="9"/>
  <c r="AL16"/>
  <c r="AL14"/>
  <c r="AL12"/>
  <c r="AL10"/>
  <c r="AL8"/>
  <c r="AE7" i="7"/>
  <c r="U12" i="4"/>
  <c r="P11"/>
  <c r="P9"/>
  <c r="AA18" i="12" l="1"/>
  <c r="AA43"/>
  <c r="AA46"/>
  <c r="U43"/>
  <c r="U46"/>
  <c r="U18"/>
  <c r="AD9" i="13"/>
  <c r="W11" i="21"/>
  <c r="I17" i="12"/>
  <c r="I18" s="1"/>
  <c r="N9" i="11"/>
  <c r="AA7"/>
  <c r="L28" i="12"/>
  <c r="W10" i="21" l="1"/>
  <c r="W8"/>
  <c r="W12"/>
  <c r="W7"/>
  <c r="W9"/>
  <c r="W15"/>
  <c r="W14"/>
  <c r="W13"/>
  <c r="AA6" i="11"/>
  <c r="AA8"/>
  <c r="AA5"/>
  <c r="W10" i="27" l="1"/>
  <c r="W7"/>
  <c r="W13"/>
  <c r="W16" i="21"/>
  <c r="AA9" i="11"/>
  <c r="W14" i="27" l="1"/>
  <c r="AK9" i="4"/>
  <c r="AF9"/>
  <c r="AB9"/>
  <c r="AA9"/>
</calcChain>
</file>

<file path=xl/sharedStrings.xml><?xml version="1.0" encoding="utf-8"?>
<sst xmlns="http://schemas.openxmlformats.org/spreadsheetml/2006/main" count="1456" uniqueCount="1191">
  <si>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</si>
  <si>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</si>
  <si>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</si>
  <si>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</si>
  <si>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</si>
  <si>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</si>
  <si>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</si>
  <si>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</si>
  <si>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</si>
  <si>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</si>
  <si>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</si>
  <si>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</si>
  <si>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</si>
  <si>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</si>
  <si>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</si>
  <si>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</si>
  <si>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</si>
  <si>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</si>
  <si>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</si>
  <si>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</si>
  <si>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</si>
  <si>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</si>
  <si>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</si>
  <si>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</si>
  <si>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</si>
  <si>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</si>
  <si>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</si>
  <si>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</si>
  <si>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</si>
  <si>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</si>
  <si>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</si>
  <si>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</si>
  <si>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</si>
  <si>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</si>
  <si>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</si>
  <si>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</si>
  <si>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</si>
  <si>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</si>
  <si>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</si>
  <si>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</si>
  <si>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</si>
  <si>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</si>
  <si>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</si>
  <si>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</si>
  <si>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</si>
  <si>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</si>
  <si>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</si>
  <si>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</si>
  <si>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</si>
  <si>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</si>
  <si>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</si>
  <si>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</si>
  <si>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</si>
  <si>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</si>
  <si>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</si>
  <si>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</si>
  <si>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</si>
  <si>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</si>
  <si>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</si>
  <si>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</si>
  <si>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</si>
  <si>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</si>
  <si>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</si>
  <si>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</si>
  <si>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</si>
  <si>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</si>
  <si>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</si>
  <si>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</si>
  <si>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</si>
  <si>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</si>
  <si>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</si>
  <si>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</si>
  <si>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</si>
  <si>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</si>
  <si>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</si>
  <si>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</si>
  <si>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</si>
  <si>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</si>
  <si>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</si>
  <si>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</si>
  <si>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</si>
  <si>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</si>
  <si>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</si>
  <si>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</si>
  <si>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</si>
  <si>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</si>
  <si>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</si>
  <si>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</si>
  <si>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</si>
  <si>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</si>
  <si>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</si>
  <si>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</si>
  <si>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</si>
  <si>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</si>
  <si>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</si>
  <si>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</si>
  <si>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</si>
  <si>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</si>
  <si>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</si>
  <si>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</si>
  <si>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</si>
  <si>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</si>
  <si>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</si>
  <si>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</si>
  <si>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</si>
  <si>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</si>
  <si>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</si>
  <si>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</si>
  <si>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</si>
  <si>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</si>
  <si>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</si>
  <si>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</si>
  <si>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</si>
  <si>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</si>
  <si>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</si>
  <si>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</si>
  <si>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</si>
  <si>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</si>
  <si>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</si>
  <si>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</si>
  <si>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</si>
  <si>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</si>
  <si>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</si>
  <si>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</si>
  <si>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</si>
  <si>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</si>
  <si>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</si>
  <si>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</si>
  <si>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</si>
  <si>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</si>
  <si>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</si>
  <si>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</si>
  <si>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</si>
  <si>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</si>
  <si>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</si>
  <si>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</si>
  <si>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</si>
  <si>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</si>
  <si>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</si>
  <si>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</si>
  <si>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</si>
  <si>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</si>
  <si>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</si>
  <si>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</si>
  <si>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</si>
  <si>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</si>
  <si>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</si>
  <si>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</si>
  <si>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</si>
  <si>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</si>
  <si>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</si>
  <si>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</si>
  <si>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</si>
  <si>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</si>
  <si>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</si>
  <si>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</si>
  <si>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</si>
  <si>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</si>
  <si>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</si>
  <si>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</si>
  <si>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</si>
  <si>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</si>
  <si>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</si>
  <si>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</si>
  <si>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</si>
  <si>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</si>
  <si>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</si>
  <si>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</si>
  <si>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</si>
  <si>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</si>
  <si>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</si>
  <si>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</si>
  <si>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</si>
  <si>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</si>
  <si>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</si>
  <si>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</si>
  <si>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</si>
  <si>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</si>
  <si>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</si>
  <si>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</si>
  <si>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</si>
  <si>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</si>
  <si>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</si>
  <si>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</si>
  <si>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</si>
  <si>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</si>
  <si>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</si>
  <si>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</si>
  <si>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</si>
  <si>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</si>
  <si>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</si>
  <si>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</si>
  <si>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</si>
  <si>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</si>
  <si>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</si>
  <si>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</si>
  <si>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</si>
  <si>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</si>
  <si>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</si>
  <si>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</si>
  <si>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</si>
  <si>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</si>
  <si>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</si>
  <si>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</si>
  <si>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</si>
  <si>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</si>
  <si>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</si>
  <si>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</si>
  <si>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</si>
  <si>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</si>
  <si>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</si>
  <si>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</si>
  <si>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</si>
  <si>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</si>
  <si>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</si>
  <si>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</si>
  <si>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</si>
  <si>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</si>
  <si>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</si>
  <si>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</si>
  <si>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</si>
  <si>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</si>
  <si>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</si>
  <si>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</si>
  <si>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</si>
  <si>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</si>
  <si>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</si>
  <si>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</si>
  <si>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</si>
  <si>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</si>
  <si>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</si>
  <si>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</si>
  <si>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</si>
  <si>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</si>
  <si>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</si>
  <si>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</si>
  <si>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</si>
  <si>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</si>
  <si>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</si>
  <si>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</si>
  <si>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</si>
  <si>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</si>
  <si>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</si>
  <si>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</si>
  <si>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</si>
  <si>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</si>
  <si>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</si>
  <si>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</si>
  <si>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</si>
  <si>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</si>
  <si>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</si>
  <si>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</si>
  <si>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</si>
  <si>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</si>
  <si>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</si>
  <si>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</si>
  <si>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</si>
  <si>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</si>
  <si>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</si>
  <si>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유가증권</t>
    <phoneticPr fontId="2" type="noConversion"/>
  </si>
  <si>
    <t>파생상품자산</t>
    <phoneticPr fontId="2" type="noConversion"/>
  </si>
  <si>
    <t>기타자산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</si>
  <si>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</si>
  <si>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</si>
  <si>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</si>
  <si>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</si>
  <si>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</si>
  <si>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</si>
  <si>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</si>
  <si>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</si>
  <si>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</si>
  <si>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</si>
  <si>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</si>
  <si>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</si>
  <si>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</si>
  <si>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</si>
  <si>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</si>
  <si>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</si>
  <si>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</si>
  <si>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</si>
  <si>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</si>
  <si>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</si>
  <si>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</si>
  <si>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</si>
  <si>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</si>
  <si>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</si>
  <si>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</si>
  <si>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</si>
  <si>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</si>
  <si>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</si>
  <si>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</si>
  <si>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</si>
  <si>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</si>
  <si>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</si>
  <si>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</si>
  <si>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</si>
  <si>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</si>
  <si>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</si>
  <si>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</si>
  <si>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</si>
  <si>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</si>
  <si>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</si>
  <si>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</si>
  <si>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</si>
  <si>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</si>
  <si>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</si>
  <si>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</si>
  <si>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</si>
  <si>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</si>
  <si>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</si>
  <si>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</si>
  <si>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</si>
  <si>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</si>
  <si>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</si>
  <si>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</si>
  <si>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</si>
  <si>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</si>
  <si>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</si>
  <si>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</si>
  <si>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</si>
  <si>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</si>
  <si>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</si>
  <si>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</si>
  <si>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</si>
  <si>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</si>
  <si>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</si>
  <si>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</si>
  <si>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</si>
  <si>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</si>
  <si>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</si>
  <si>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</si>
  <si>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</si>
  <si>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</si>
  <si>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</si>
  <si>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</si>
  <si>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</si>
  <si>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</si>
  <si>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</si>
  <si>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</si>
  <si>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</si>
  <si>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</si>
  <si>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</si>
  <si>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</si>
  <si>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</si>
  <si>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</si>
  <si>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</si>
  <si>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</si>
  <si>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</si>
  <si>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</si>
  <si>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</si>
  <si>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</si>
  <si>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</si>
  <si>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</si>
  <si>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</si>
  <si>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</si>
  <si>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</si>
  <si>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</si>
  <si>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</si>
  <si>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</si>
  <si>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</si>
  <si>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</si>
  <si>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</si>
  <si>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</si>
  <si>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</si>
  <si>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</si>
  <si>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</si>
  <si>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</si>
  <si>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</si>
  <si>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</si>
  <si>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</si>
  <si>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</si>
  <si>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</si>
  <si>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</si>
  <si>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</si>
  <si>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</si>
  <si>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</si>
  <si>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</si>
  <si>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</si>
  <si>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</si>
  <si>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</si>
  <si>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</si>
  <si>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</si>
  <si>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</si>
  <si>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</si>
  <si>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</si>
  <si>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</si>
  <si>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</si>
  <si>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</si>
  <si>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</si>
  <si>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</si>
  <si>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</si>
  <si>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</si>
  <si>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</si>
  <si>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</si>
  <si>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</si>
  <si>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</si>
  <si>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</si>
  <si>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연기초납입자본금</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</si>
  <si>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</si>
  <si>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</si>
  <si>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</si>
  <si>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</si>
  <si>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</si>
  <si>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</si>
  <si>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</si>
  <si>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</si>
  <si>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</si>
  <si>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</si>
  <si>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</si>
  <si>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</si>
  <si>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</si>
  <si>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</si>
  <si>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</si>
  <si>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</si>
  <si>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</si>
  <si>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</si>
  <si>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</si>
  <si>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</si>
  <si>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</si>
  <si>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</si>
  <si>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</si>
  <si>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</si>
  <si>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</si>
  <si>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</si>
  <si>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</si>
  <si>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</si>
  <si>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</si>
  <si>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</si>
  <si>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</si>
  <si>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</si>
  <si>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</si>
  <si>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</si>
  <si>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</si>
  <si>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</si>
  <si>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</si>
  <si>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</si>
  <si>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</si>
  <si>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</si>
  <si>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</si>
  <si>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</si>
  <si>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</si>
  <si>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</si>
  <si>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</si>
  <si>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</si>
  <si>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</si>
  <si>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</si>
  <si>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</si>
  <si>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</si>
  <si>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</si>
  <si>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</si>
  <si>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</si>
  <si>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</si>
  <si>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</si>
  <si>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</si>
  <si>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</si>
  <si>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</si>
  <si>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</si>
  <si>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</si>
  <si>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</si>
  <si>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</si>
  <si>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</si>
  <si>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</si>
  <si>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</si>
  <si>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</si>
  <si>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</si>
  <si>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</si>
  <si>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</si>
  <si>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</si>
  <si>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</si>
  <si>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</si>
  <si>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</si>
  <si>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</si>
  <si>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</si>
  <si>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</si>
  <si>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</si>
  <si>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</si>
  <si>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</si>
  <si>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</si>
  <si>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</si>
  <si>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</si>
  <si>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</si>
  <si>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</si>
  <si>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</si>
  <si>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</si>
  <si>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</si>
  <si>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</si>
  <si>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</si>
  <si>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</si>
  <si>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</si>
  <si>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</si>
  <si>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</si>
  <si>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</si>
  <si>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</si>
  <si>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</si>
  <si>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</si>
  <si>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</si>
  <si>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</si>
  <si>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</si>
  <si>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</si>
  <si>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</si>
  <si>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</si>
  <si>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</si>
  <si>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</si>
  <si>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</si>
  <si>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</si>
  <si>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</si>
  <si>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</si>
  <si>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</si>
  <si>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</si>
  <si>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</si>
  <si>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</si>
  <si>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</si>
  <si>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</si>
  <si>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</si>
  <si>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</si>
  <si>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</si>
  <si>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</si>
  <si>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</si>
  <si>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</si>
  <si>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</si>
  <si>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</si>
  <si>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</si>
  <si>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</si>
  <si>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</si>
  <si>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</si>
  <si>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</si>
  <si>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</si>
  <si>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</si>
  <si>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</si>
  <si>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</si>
  <si>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</si>
  <si>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</si>
  <si>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</si>
  <si>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</si>
  <si>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</si>
  <si>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</si>
  <si>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</si>
  <si>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</si>
  <si>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</si>
  <si>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</si>
  <si>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</si>
  <si>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</si>
  <si>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</si>
  <si>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</si>
  <si>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</si>
  <si>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</si>
  <si>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</si>
  <si>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</si>
  <si>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</si>
  <si>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</si>
  <si>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</si>
  <si>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</si>
  <si>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</si>
  <si>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</si>
  <si>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</si>
  <si>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</si>
  <si>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</si>
  <si>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</si>
  <si>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</si>
  <si>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</si>
  <si>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</si>
  <si>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</si>
  <si>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</si>
  <si>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</si>
  <si>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</si>
  <si>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</si>
  <si>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</si>
  <si>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</si>
  <si>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</si>
  <si>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</si>
  <si>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</si>
  <si>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</si>
  <si>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</si>
  <si>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</si>
  <si>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</si>
  <si>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</si>
  <si>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</si>
  <si>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</si>
  <si>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</si>
  <si>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</si>
  <si>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</si>
  <si>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</si>
  <si>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</si>
  <si>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</si>
  <si>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</si>
  <si>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</si>
  <si>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</si>
  <si>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</si>
  <si>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</si>
  <si>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</si>
  <si>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</si>
  <si>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</si>
  <si>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</si>
  <si>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</si>
  <si>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</si>
  <si>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</si>
  <si>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</si>
  <si>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</si>
  <si>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</si>
  <si>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</si>
  <si>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</si>
  <si>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</si>
  <si>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</si>
  <si>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</si>
  <si>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</si>
  <si>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</si>
  <si>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</si>
  <si>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</si>
  <si>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</si>
  <si>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</si>
  <si>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</si>
  <si>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</si>
  <si>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</si>
  <si>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</si>
  <si>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</si>
  <si>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</si>
  <si>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</si>
  <si>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</si>
  <si>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</si>
  <si>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</si>
  <si>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</si>
  <si>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</si>
  <si>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</si>
  <si>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</si>
  <si>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</si>
  <si>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</si>
  <si>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</si>
  <si>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</si>
  <si>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</si>
  <si>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</si>
  <si>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</si>
  <si>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</si>
  <si>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</si>
  <si>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</si>
  <si>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</si>
  <si>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</si>
  <si>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</si>
  <si>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</si>
  <si>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</si>
  <si>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</si>
  <si>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</si>
  <si>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</si>
  <si>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</si>
  <si>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</si>
  <si>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</si>
  <si>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</si>
  <si>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</si>
  <si>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</si>
  <si>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</si>
  <si>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</si>
  <si>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</si>
  <si>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</si>
  <si>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</si>
  <si>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</si>
  <si>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</si>
  <si>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</si>
  <si>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</si>
  <si>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</si>
  <si>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</si>
  <si>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</si>
  <si>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</si>
  <si>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</si>
  <si>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</si>
  <si>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</si>
  <si>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</si>
  <si>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</si>
  <si>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</si>
  <si>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</si>
  <si>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</si>
  <si>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</si>
  <si>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</si>
  <si>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</si>
  <si>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</si>
  <si>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</si>
  <si>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</si>
  <si>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</si>
  <si>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</si>
  <si>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</si>
  <si>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</si>
  <si>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</si>
  <si>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</si>
  <si>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</si>
  <si>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</si>
  <si>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</si>
  <si>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</si>
  <si>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</si>
  <si>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</si>
  <si>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</si>
  <si>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</si>
  <si>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</si>
  <si>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</si>
  <si>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</si>
  <si>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</si>
  <si>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</si>
  <si>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</si>
  <si>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</si>
  <si>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</si>
  <si>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</si>
  <si>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</si>
  <si>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</si>
  <si>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</si>
  <si>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</si>
  <si>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</si>
  <si>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</si>
  <si>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</si>
  <si>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</si>
  <si>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</si>
  <si>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</si>
  <si>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</si>
  <si>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</si>
  <si>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</si>
  <si>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</si>
  <si>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</si>
  <si>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</si>
  <si>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</si>
  <si>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</si>
  <si>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</si>
  <si>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</si>
  <si>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</si>
  <si>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</si>
  <si>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</si>
  <si>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</si>
  <si>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</si>
  <si>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</si>
  <si>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</si>
  <si>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</si>
  <si>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</si>
  <si>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</si>
  <si>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</si>
  <si>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</si>
  <si>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</si>
  <si>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</si>
  <si>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</si>
  <si>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</si>
  <si>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</si>
  <si>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</si>
  <si>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</si>
  <si>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</si>
  <si>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</si>
  <si>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</si>
  <si>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</si>
  <si>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</si>
  <si>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</si>
  <si>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</si>
  <si>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</si>
  <si>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</si>
  <si>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</si>
  <si>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</si>
  <si>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</si>
  <si>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</si>
  <si>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</si>
  <si>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</si>
  <si>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</si>
  <si>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</si>
  <si>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</si>
  <si>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</si>
  <si>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</si>
  <si>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</si>
  <si>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</si>
  <si>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</si>
  <si>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</si>
  <si>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</si>
  <si>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</si>
  <si>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</si>
  <si>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</si>
  <si>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</si>
  <si>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</si>
  <si>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</si>
  <si>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</si>
  <si>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</si>
  <si>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</si>
  <si>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</si>
  <si>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</si>
  <si>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</si>
  <si>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</si>
  <si>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</si>
  <si>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</si>
  <si>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</si>
  <si>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</si>
  <si>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</si>
  <si>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</si>
  <si>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</si>
  <si>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</si>
  <si>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</si>
  <si>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</si>
  <si>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</si>
  <si>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</si>
  <si>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</si>
  <si>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</si>
  <si>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</si>
  <si>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</si>
  <si>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</si>
  <si>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</si>
  <si>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</si>
  <si>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</si>
  <si>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</si>
  <si>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</si>
  <si>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</si>
  <si>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</si>
  <si>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</si>
  <si>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</si>
  <si>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</si>
  <si>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</si>
  <si>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</si>
  <si>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</si>
  <si>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</si>
  <si>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</si>
  <si>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</si>
  <si>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</si>
  <si>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</si>
  <si>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</si>
  <si>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</si>
  <si>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</si>
  <si>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</si>
  <si>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</si>
  <si>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</si>
  <si>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</si>
  <si>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</si>
  <si>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</si>
  <si>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</si>
  <si>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</si>
  <si>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</si>
  <si>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</si>
  <si>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</si>
  <si>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</si>
  <si>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</si>
  <si>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</si>
  <si>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</si>
  <si>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</si>
  <si>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</si>
  <si>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</si>
  <si>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</si>
  <si>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</si>
  <si>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</si>
  <si>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</si>
  <si>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</si>
  <si>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</si>
  <si>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</si>
  <si>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</si>
  <si>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</si>
  <si>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</si>
  <si>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</si>
  <si>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</si>
  <si>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</si>
  <si>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</si>
  <si>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</si>
  <si>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</si>
  <si>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</si>
  <si>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</si>
  <si>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</si>
  <si>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</si>
  <si>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</si>
  <si>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</si>
  <si>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</si>
  <si>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</si>
  <si>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</si>
  <si>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</si>
  <si>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</si>
  <si>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</si>
  <si>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</si>
  <si>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</si>
  <si>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</si>
  <si>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</si>
  <si>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</si>
  <si>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</si>
  <si>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</si>
  <si>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</si>
  <si>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</si>
  <si>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</si>
  <si>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</si>
  <si>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</si>
  <si>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</si>
  <si>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</si>
  <si>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</si>
  <si>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</si>
  <si>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</si>
  <si>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</si>
  <si>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</si>
  <si>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</si>
  <si>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</si>
  <si>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</si>
  <si>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</si>
  <si>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</si>
  <si>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</si>
  <si>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</si>
  <si>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</si>
  <si>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</si>
  <si>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</si>
  <si>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</si>
  <si>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</si>
  <si>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</si>
  <si>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</si>
  <si>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</si>
  <si>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</si>
  <si>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</si>
  <si>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</si>
  <si>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</si>
  <si>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</si>
  <si>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</si>
  <si>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</si>
  <si>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</si>
  <si>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</si>
  <si>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</si>
  <si>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</si>
  <si>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</si>
  <si>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</si>
  <si>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</si>
  <si>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</si>
  <si>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</si>
  <si>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</si>
  <si>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</si>
  <si>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</si>
  <si>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</si>
  <si>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</si>
  <si>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</si>
  <si>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</si>
  <si>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</si>
  <si>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</si>
  <si>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</si>
  <si>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</si>
  <si>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</si>
  <si>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</si>
  <si>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</si>
  <si>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</si>
  <si>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</si>
  <si>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</si>
  <si>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</si>
  <si>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</si>
  <si>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</si>
  <si>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</si>
  <si>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</si>
  <si>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</si>
  <si>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</si>
  <si>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</si>
  <si>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</si>
  <si>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</si>
  <si>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</si>
  <si>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</si>
  <si>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</si>
  <si>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</si>
  <si>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</si>
  <si>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</si>
  <si>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</si>
  <si>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</si>
  <si>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</si>
  <si>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</si>
  <si>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</si>
  <si>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</si>
  <si>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</si>
  <si>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</si>
  <si>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</si>
  <si>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</si>
  <si>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</si>
  <si>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</si>
  <si>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</si>
  <si>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</si>
  <si>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</si>
  <si>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</si>
  <si>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</si>
  <si>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</si>
  <si>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</si>
  <si>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</si>
  <si>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</si>
  <si>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</si>
  <si>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</si>
  <si>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</si>
  <si>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</si>
  <si>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</si>
  <si>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</si>
  <si>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</si>
  <si>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</si>
  <si>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</si>
  <si>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</si>
  <si>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</si>
  <si>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</si>
  <si>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</si>
  <si>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</si>
  <si>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</si>
  <si>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</si>
  <si>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</si>
  <si>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</si>
  <si>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</si>
  <si>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</si>
  <si>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</si>
  <si>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</si>
  <si>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</si>
  <si>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</si>
  <si>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</si>
  <si>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</si>
  <si>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</si>
  <si>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</si>
  <si>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</si>
  <si>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</si>
  <si>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</si>
  <si>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</si>
  <si>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</si>
  <si>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</si>
  <si>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</si>
  <si>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</si>
  <si>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</si>
  <si>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</si>
  <si>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</si>
  <si>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</si>
  <si>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</si>
  <si>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</si>
  <si>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</si>
  <si>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</si>
  <si>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</si>
  <si>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</si>
  <si>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</si>
  <si>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</si>
  <si>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</si>
  <si>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</si>
  <si>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</si>
  <si>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</si>
  <si>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</si>
  <si>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</si>
  <si>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</si>
  <si>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</si>
  <si>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</si>
  <si>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</si>
  <si>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</si>
  <si>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</si>
  <si>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</si>
  <si>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</si>
  <si>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</si>
  <si>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</si>
  <si>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</si>
  <si>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</si>
  <si>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</si>
  <si>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</si>
  <si>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</si>
  <si>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</si>
  <si>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</si>
  <si>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</si>
  <si>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</si>
  <si>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</si>
  <si>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</si>
  <si>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</si>
  <si>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</si>
  <si>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</si>
  <si>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</si>
  <si>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</si>
  <si>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</si>
  <si>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</si>
  <si>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</si>
  <si>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</si>
  <si>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</si>
  <si>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</si>
  <si>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</si>
  <si>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</si>
  <si>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</si>
  <si>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</si>
  <si>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</si>
  <si>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</si>
  <si>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</si>
  <si>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</si>
  <si>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</si>
  <si>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</si>
  <si>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</si>
  <si>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</si>
  <si>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</si>
  <si>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</si>
  <si>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</si>
  <si>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</si>
  <si>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</si>
  <si>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</si>
  <si>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</si>
  <si>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</si>
  <si>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</si>
  <si>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</si>
  <si>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</si>
  <si>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</si>
  <si>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</si>
  <si>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</si>
  <si>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</si>
  <si>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</si>
  <si>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</si>
  <si>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</si>
  <si>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</si>
  <si>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</si>
  <si>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</si>
  <si>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</si>
  <si>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기타자산</t>
    <phoneticPr fontId="2" type="noConversion"/>
  </si>
  <si>
    <t>합계</t>
    <phoneticPr fontId="2" type="noConversion"/>
  </si>
  <si>
    <t>기타</t>
    <phoneticPr fontId="2" type="noConversion"/>
  </si>
  <si>
    <t>㈜대한제22호평택고평위탁관리부동산투자회사</t>
    <phoneticPr fontId="2" type="noConversion"/>
  </si>
  <si>
    <t>전태경</t>
    <phoneticPr fontId="2" type="noConversion"/>
  </si>
  <si>
    <t>서울특별시 강남구 영동대로 517, 26층(삼성동, 아셈타워)</t>
    <phoneticPr fontId="2" type="noConversion"/>
  </si>
  <si>
    <t>02-528-0521</t>
    <phoneticPr fontId="2" type="noConversion"/>
  </si>
  <si>
    <t>2018.08.08</t>
    <phoneticPr fontId="2" type="noConversion"/>
  </si>
  <si>
    <t>두리산업개발㈜</t>
    <phoneticPr fontId="2" type="noConversion"/>
  </si>
  <si>
    <t>131311-0083257</t>
    <phoneticPr fontId="2" type="noConversion"/>
  </si>
  <si>
    <t>결격사항 없음</t>
    <phoneticPr fontId="2" type="noConversion"/>
  </si>
  <si>
    <t>결격사항 없음</t>
    <phoneticPr fontId="2" type="noConversion"/>
  </si>
  <si>
    <t>대표이사</t>
    <phoneticPr fontId="2" type="noConversion"/>
  </si>
  <si>
    <t>기타비상무이사</t>
    <phoneticPr fontId="2" type="noConversion"/>
  </si>
  <si>
    <t>감사</t>
    <phoneticPr fontId="2" type="noConversion"/>
  </si>
  <si>
    <t>전태경</t>
    <phoneticPr fontId="2" type="noConversion"/>
  </si>
  <si>
    <t>이규석</t>
    <phoneticPr fontId="2" type="noConversion"/>
  </si>
  <si>
    <t>최준영</t>
    <phoneticPr fontId="2" type="noConversion"/>
  </si>
  <si>
    <t>1992.05.08</t>
    <phoneticPr fontId="2" type="noConversion"/>
  </si>
  <si>
    <t>1983.12.22</t>
    <phoneticPr fontId="2" type="noConversion"/>
  </si>
  <si>
    <t>아테네주식회사 대표</t>
    <phoneticPr fontId="2" type="noConversion"/>
  </si>
  <si>
    <t>1968.04.14</t>
    <phoneticPr fontId="2" type="noConversion"/>
  </si>
  <si>
    <t>우리실내인테리어 실장</t>
    <phoneticPr fontId="2" type="noConversion"/>
  </si>
  <si>
    <t>삼덕회계법인</t>
    <phoneticPr fontId="2" type="noConversion"/>
  </si>
  <si>
    <t>기명식</t>
    <phoneticPr fontId="2" type="noConversion"/>
  </si>
  <si>
    <t>보통주</t>
  </si>
  <si>
    <t>보통주</t>
    <phoneticPr fontId="2" type="noConversion"/>
  </si>
  <si>
    <t>종류주</t>
  </si>
  <si>
    <t>종류주</t>
    <phoneticPr fontId="2" type="noConversion"/>
  </si>
  <si>
    <t>설립</t>
    <phoneticPr fontId="2" type="noConversion"/>
  </si>
  <si>
    <t>증자</t>
    <phoneticPr fontId="2" type="noConversion"/>
  </si>
  <si>
    <t>최대주주</t>
  </si>
  <si>
    <t>내국인</t>
  </si>
  <si>
    <t>대한민국</t>
    <phoneticPr fontId="2" type="noConversion"/>
  </si>
  <si>
    <t>기관</t>
  </si>
  <si>
    <t>두리산업개발㈜</t>
    <phoneticPr fontId="2" type="noConversion"/>
  </si>
  <si>
    <t>대한
민국</t>
    <phoneticPr fontId="2" type="noConversion"/>
  </si>
  <si>
    <t>해당사항 없음</t>
  </si>
  <si>
    <r>
      <rPr>
        <b/>
        <sz val="11"/>
        <rFont val="함초롬바탕"/>
        <family val="1"/>
        <charset val="129"/>
      </rPr>
      <t>정관 제52조(이익의 배당)</t>
    </r>
    <r>
      <rPr>
        <sz val="11"/>
        <rFont val="함초롬바탕"/>
        <family val="1"/>
        <charset val="129"/>
      </rPr>
      <t xml:space="preserve">
①회사는 매 사업연도 이익배당한도의 100분의 90 이상을 주주총회 또는 제49조 제5항에 따른 이사회의 결의에 따라 주주에게 배당하여야 한다. 이 경우 상법 제458조에 따른 이익준비금은 적립하지 아니한다.
②회사가 제1항에 따라 이익을 배당할 때에는 상법 제462조 제1항에도 불구하고 부투법 시행령 제32조가 정하는 바에 따라 해당 사업연도의 감가상각비의 범위에서 초과배당할 수 있다. 다만, 초과배당으로 인하여 전기에서 이월된 결손금은 당기의 배당가능이익 산정 시 포함하지 아니한다. 초과배당은 현금으로 하여야 한다.
③회사가 제11조에 따라 상장한 경우, 총자산에서 100분의 10 이상을 차지하는 부동산을 매각하여 그 이익을 배당할 때에는 해당 사업연도 말 10일 전까지 이사회를 개최하여 이사회의 결의로 배당 여부 및 배당 예정금액을 결정하여야 한다.
</t>
    </r>
    <r>
      <rPr>
        <b/>
        <sz val="11"/>
        <rFont val="함초롬바탕"/>
        <family val="1"/>
        <charset val="129"/>
      </rPr>
      <t xml:space="preserve">
정관 제53조(이익배당의 지급)</t>
    </r>
    <r>
      <rPr>
        <sz val="11"/>
        <rFont val="함초롬바탕"/>
        <family val="1"/>
        <charset val="129"/>
      </rPr>
      <t xml:space="preserve">
①배당금은 정기주주총회 또는 제49조 제5항에 따른 이사회의 결의로 승인을 받아 매 사업연도 종료일 현재 주주명부에 기재된 주주 또는 등록된 질권자에게 지급하되, 지급방법 및 시기는 이사회에서 결정한다.
②회사는 이익 배당을 정기주주총회 또는 제49조 제5항에 따른 이사회의 결의를 한 날부터 1개월 이내에 하여야 한다. 다만, 주주총회 또는 이사회에서 배당금의 지급시기를 따로 정한 경우에는 그러하지 아니하다.</t>
    </r>
    <phoneticPr fontId="2" type="noConversion"/>
  </si>
  <si>
    <t>보통예금</t>
    <phoneticPr fontId="2" type="noConversion"/>
  </si>
  <si>
    <t>보통예금</t>
    <phoneticPr fontId="2" type="noConversion"/>
  </si>
  <si>
    <t>우리은행</t>
    <phoneticPr fontId="2" type="noConversion"/>
  </si>
  <si>
    <t>IBK</t>
    <phoneticPr fontId="2" type="noConversion"/>
  </si>
  <si>
    <t>변동금리</t>
    <phoneticPr fontId="2" type="noConversion"/>
  </si>
  <si>
    <t>우리은행</t>
    <phoneticPr fontId="2" type="noConversion"/>
  </si>
  <si>
    <t>변동금리</t>
    <phoneticPr fontId="2" type="noConversion"/>
  </si>
  <si>
    <t>보통예금</t>
    <phoneticPr fontId="2" type="noConversion"/>
  </si>
  <si>
    <t>변동금리</t>
    <phoneticPr fontId="2" type="noConversion"/>
  </si>
  <si>
    <t>대한토지신탁㈜</t>
    <phoneticPr fontId="2" type="noConversion"/>
  </si>
  <si>
    <t xml:space="preserve">
- 매각차익의 3%
- 매각차익이라 함은 매각대금(부가세 제외, 자산관리위탁
  계약서 제11조제1항제1호에 의한 부동산의 처분을 위한 
  각종 용역수수료 및 부대비용은 차감한다)에서 부동산  
  매입금액(부가가치세 제외)을 차감한 금액을 의미한다. 
- 매각성과수수료는 매각이 속한 결산기에 감사인이 결산
  보고서를 작성하여 주주총회의 승인을 득한 날로부터 
  7영업일 이내 지급</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</si>
  <si>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</si>
  <si>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2019.01.01</t>
    <phoneticPr fontId="2" type="noConversion"/>
  </si>
  <si>
    <t>주식수</t>
    <phoneticPr fontId="2" type="noConversion"/>
  </si>
  <si>
    <t>대한토지신탁㈜</t>
    <phoneticPr fontId="2" type="noConversion"/>
  </si>
  <si>
    <t>02-528-0521</t>
    <phoneticPr fontId="2" type="noConversion"/>
  </si>
  <si>
    <t>윤영주</t>
    <phoneticPr fontId="2" type="noConversion"/>
  </si>
  <si>
    <t>2019.05.22</t>
    <phoneticPr fontId="2" type="noConversion"/>
  </si>
  <si>
    <t>2018.08.08</t>
    <phoneticPr fontId="2" type="noConversion"/>
  </si>
  <si>
    <t xml:space="preserve">
-'갑'이 본건 부동산의 소유권을 취득한 날과 본건 부동산의 입주지정기간 개시일 중 먼저 도래하는 날의 다음날부터, '갑'의 청산종결 등기일까지의 기간 
- 연간 253,000,000원(부가세 포함) 지급
- 매 분기마다 위 금액의 4분의 1에 해당하는 금액을 해당 분기 종료 후 7영업일 이내 지급
- 단, 당해 분기의 '을'의 업무 수행기간이 3개월 미달하는 경우, 당해 분기의 보수는 90일을 기준으로 실제 업무 수행기간을 일할 계산한 금액으로 하며, '갑'이 '을'에게 지급할 자산운용수수료는 합계 2,781,000,000원을 초과할 수 없음</t>
    <phoneticPr fontId="2" type="noConversion"/>
  </si>
  <si>
    <r>
      <rPr>
        <b/>
        <sz val="10"/>
        <rFont val="함초롬바탕"/>
        <family val="1"/>
        <charset val="129"/>
      </rPr>
      <t>1) 보수 발생 시기</t>
    </r>
    <r>
      <rPr>
        <sz val="10"/>
        <rFont val="함초롬바탕"/>
        <family val="1"/>
        <charset val="129"/>
      </rPr>
      <t xml:space="preserve">
- 최초 유상증자로 인한 주금납입 완료 시점부터 발생
- 해당 시점부터 위탁자 청산등기일까지 연간 30,000,000 원 (부가세 별도) 지급
</t>
    </r>
    <r>
      <rPr>
        <b/>
        <sz val="10"/>
        <rFont val="함초롬바탕"/>
        <family val="1"/>
        <charset val="129"/>
      </rPr>
      <t xml:space="preserve">
2) 보수 지급 시기</t>
    </r>
    <r>
      <rPr>
        <sz val="10"/>
        <rFont val="함초롬바탕"/>
        <family val="1"/>
        <charset val="129"/>
      </rPr>
      <t xml:space="preserve">
- 매분기마다 금 7,500,000원(부가세 별도)을 해당 분기 
  종료 후 7영업일 이내 지급
- 단, 당해 분기의 수탁자의 업무 수행기간이 3개월에 
  미달하는 경우 당해 분기의 보수는 90일을 기준으로 실제 
  업무 수행기간을 일할 계산한 금액으로 산정</t>
    </r>
    <phoneticPr fontId="2" type="noConversion"/>
  </si>
  <si>
    <r>
      <rPr>
        <b/>
        <sz val="10"/>
        <rFont val="함초롬바탕"/>
        <family val="1"/>
        <charset val="129"/>
      </rPr>
      <t>1) 개발기간</t>
    </r>
    <r>
      <rPr>
        <sz val="10"/>
        <rFont val="함초롬바탕"/>
        <family val="1"/>
        <charset val="129"/>
      </rPr>
      <t xml:space="preserve">
- 1차 유상증자 주금이 납입된 날부터 건물보존등기일까지
- 연간 40,000,000원(부가세 별도)
- 연간 보수를 4등분하여 분기별로 지급하며 청구 받은 
  7영업일 이내 지급해야 함
</t>
    </r>
    <r>
      <rPr>
        <b/>
        <sz val="10"/>
        <rFont val="함초롬바탕"/>
        <family val="1"/>
        <charset val="129"/>
      </rPr>
      <t>2) 운용기간</t>
    </r>
    <r>
      <rPr>
        <sz val="10"/>
        <rFont val="함초롬바탕"/>
        <family val="1"/>
        <charset val="129"/>
      </rPr>
      <t xml:space="preserve">
- 건물보존등기일의 익일부터 계약종료일까지
- 연간 80,000,000원(부가세 별도)
- 연간 보수를 4등분하여 분기별로 지급하며 청구 받은 
  7영업일 이내 지급해야 함</t>
    </r>
    <phoneticPr fontId="2" type="noConversion"/>
  </si>
  <si>
    <t>평택 고평지구 도시개발사업</t>
    <phoneticPr fontId="2" type="noConversion"/>
  </si>
  <si>
    <t>기타비용</t>
    <phoneticPr fontId="2" type="noConversion"/>
  </si>
  <si>
    <t>주1) 부동산 취득하기 전이나 자산관리수수료와 자산보관수수료는 부동산에만 기재되도록 분류가 되어있어서 부동산 기타비용으로 분류함</t>
    <phoneticPr fontId="2" type="noConversion"/>
  </si>
  <si>
    <t>해당사항 없음</t>
    <phoneticPr fontId="2" type="noConversion"/>
  </si>
  <si>
    <t>엔에이치투자증권(주)</t>
    <phoneticPr fontId="2" type="noConversion"/>
  </si>
  <si>
    <t>우리펀드서비스(주)</t>
    <phoneticPr fontId="2" type="noConversion"/>
  </si>
  <si>
    <t>대한토지신탁(주)</t>
    <phoneticPr fontId="2" type="noConversion"/>
  </si>
  <si>
    <r>
      <t xml:space="preserve">㈜민간허브임대제4호위탁관리부동산투자회사 </t>
    </r>
    <r>
      <rPr>
        <vertAlign val="superscript"/>
        <sz val="9"/>
        <rFont val="함초롬바탕"/>
        <family val="1"/>
        <charset val="129"/>
      </rPr>
      <t>주1)</t>
    </r>
    <r>
      <rPr>
        <sz val="9"/>
        <rFont val="함초롬바탕"/>
        <family val="1"/>
        <charset val="129"/>
      </rPr>
      <t xml:space="preserve"> </t>
    </r>
    <phoneticPr fontId="2" type="noConversion"/>
  </si>
  <si>
    <t>청약
예외주주</t>
    <phoneticPr fontId="2" type="noConversion"/>
  </si>
  <si>
    <t>제25호</t>
  </si>
  <si>
    <t>현금 및 현금성자산+미수수익</t>
    <phoneticPr fontId="2" type="noConversion"/>
  </si>
  <si>
    <t>부가세대급금+선납세금+선급비용, 미수법인세환급액</t>
    <phoneticPr fontId="2" type="noConversion"/>
  </si>
  <si>
    <t>선급비용</t>
    <phoneticPr fontId="2" type="noConversion"/>
  </si>
  <si>
    <t>미수법인세환급액</t>
    <phoneticPr fontId="2" type="noConversion"/>
  </si>
  <si>
    <t>엔에이치투자증권(주)</t>
    <phoneticPr fontId="2" type="noConversion"/>
  </si>
  <si>
    <t>우리펀드서비스(주)</t>
    <phoneticPr fontId="2" type="noConversion"/>
  </si>
  <si>
    <t>※ 2부.Ⅰ.3상의 현금현황에는 미수이자 금액이 포함되어 않은 예치금만 표시되어 있으며, 
   2부.Ⅰ 총자산의 구성현황의 현금 [금융기관 예치]금액에는 위의 예치금에    미수이자 금액이 포함되어 있음.</t>
    <phoneticPr fontId="2" type="noConversion"/>
  </si>
  <si>
    <t>- 존속기간 : 정관에서 별도 정함이 없음.
- 해산사유: 
1. 존립기간을 정한 경우 그 존립기간의 만료
2. 주주총회의 해산결의
3. 합병
4. 파산
5. 법원의 해산명령 또는 해산판결
6. 국토교통부장관의 영업인가 또는 등록의 취소
7. 부투법 제3조부터 제7조까지의 규정을 위반하여 영업인가  
    또는 등록이 거부된 경우
8. 설립 후 1년 6개월 이내에 영업인가를 받지 못하거나 등록
    을 하지 못한 경우</t>
    <phoneticPr fontId="2" type="noConversion"/>
  </si>
  <si>
    <t>Ⅱ. 총자산의 변경내역</t>
    <phoneticPr fontId="2" type="noConversion"/>
  </si>
  <si>
    <t>※ 2부.Ⅱ.3상의 현금변경내역에는 미수이자 금액이 포함되어 않은 예치금만 표시되어 있으며, 
   2부.Ⅰ 총자산의 구성현황의 현금 [금융기관 예치]금액에는 위의 예치금에    미수이자 금액이 포함되어 있음.</t>
    <phoneticPr fontId="2" type="noConversion"/>
  </si>
  <si>
    <t>적정</t>
  </si>
  <si>
    <t>**임원 급여는 취득부동산 없으므로 기타 분류 후 매입완료 후 부동산으로 분류할 것!!</t>
    <phoneticPr fontId="2" type="noConversion"/>
  </si>
  <si>
    <t>주1)  ㈜대한제22호평택고평위탁관리부동산투자회사의 모리츠
주2) 청약예외주주의 경우 부동산투자회사법 제14조의8제3항제2호를 준용하기에 공란으로 기재함
: 부동산투자회사가 보유하거나 개발할 건축물 연면적의 100분의 70 이상을 임대주택(「민간임대주택에 관한 특별법」 에 따른 민간임대주택 및 「공공주택 특별법」에 따른 공공임대주택을 말한다)으로 제공하는 경우(임대주택의 주거여건 조성과 관계없이 「건축법」 제2조제2항제15호부터 제17호까지, 제19호, 제23호부터 제27호까지의 건축물에 투자하는 경우에는 그러하지 아니한다)</t>
    <phoneticPr fontId="2" type="noConversion"/>
  </si>
  <si>
    <t>영업비용+영업외비용</t>
    <phoneticPr fontId="2" type="noConversion"/>
  </si>
  <si>
    <t>2018.05.공공지원 민간임대주택 민간제안사업 우선협상대상자</t>
    <phoneticPr fontId="2" type="noConversion"/>
  </si>
  <si>
    <t>2020.01.01</t>
    <phoneticPr fontId="2" type="noConversion"/>
  </si>
  <si>
    <t>2020.03.31</t>
    <phoneticPr fontId="2" type="noConversion"/>
  </si>
  <si>
    <t>가) 설립경과 및 설립이후의 변동사항(주요 자산취득일 포함)
2018.08.08. 발기인총회 개최
2018.08.08. 회사 설립
2018.09.14. 일반사무위탁계약 체결 [우리펀드서비스(주)]
2018.09.14. 자산관리계약 체결 [대한토지신탁(주)]
2018.09.14. 자산보관계약 체결 [엔에이치투자증권(주)]
2019.01.03. 국토교통부 영업인가
2019.05.20. 부동산매매계약 체결(경기도 평택시 고평지구)
2019.05.22. 1차 유상증자
2019.10.14. 유상감자(감자 후 자본금 137억원)
나) 상호의 변경
해당사항 없음
다) 합병, 영업양수 또는 영업양도
해당사항 없음</t>
    <phoneticPr fontId="2" type="noConversion"/>
  </si>
  <si>
    <t>김세관</t>
    <phoneticPr fontId="2" type="noConversion"/>
  </si>
  <si>
    <t>前. SK건설 본부장</t>
    <phoneticPr fontId="2" type="noConversion"/>
  </si>
  <si>
    <t>1956.07.18</t>
    <phoneticPr fontId="2" type="noConversion"/>
  </si>
  <si>
    <t>기명식</t>
    <phoneticPr fontId="2" type="noConversion"/>
  </si>
  <si>
    <t>보통주</t>
    <phoneticPr fontId="2" type="noConversion"/>
  </si>
  <si>
    <t>2019.10.14</t>
    <phoneticPr fontId="2" type="noConversion"/>
  </si>
  <si>
    <t>감자</t>
    <phoneticPr fontId="2" type="noConversion"/>
  </si>
  <si>
    <t>IBK중소기업은행</t>
    <phoneticPr fontId="2" type="noConversion"/>
  </si>
  <si>
    <t>IBK중소기업은행</t>
    <phoneticPr fontId="2" type="noConversion"/>
  </si>
  <si>
    <t>보통예금</t>
    <phoneticPr fontId="2" type="noConversion"/>
  </si>
  <si>
    <t>변동금리</t>
    <phoneticPr fontId="2" type="noConversion"/>
  </si>
  <si>
    <t>선급비용 : 전분기 1,032,790,492원/ 당분기 2,242,976,143원
미수법인세환급액 : 전분기  613,120원/ 당분기 689,360원
미수금 : 전분기 92,120원/ 당분기 55,339원</t>
    <phoneticPr fontId="2" type="noConversion"/>
  </si>
  <si>
    <t>2019.12.31</t>
    <phoneticPr fontId="2" type="noConversion"/>
  </si>
  <si>
    <t xml:space="preserve">
</t>
    <phoneticPr fontId="2" type="noConversion"/>
  </si>
  <si>
    <t>2019.03.31</t>
    <phoneticPr fontId="2" type="noConversion"/>
  </si>
  <si>
    <t>종류주식은 누적적, 참가적 우선주이며, 의결권이 있는 주식임.</t>
    <phoneticPr fontId="2" type="noConversion"/>
  </si>
  <si>
    <t>2020.05.15</t>
    <phoneticPr fontId="2" type="noConversion"/>
  </si>
  <si>
    <t>대리</t>
    <phoneticPr fontId="2" type="noConversion"/>
  </si>
  <si>
    <t>http://www.reitpia.com/</t>
    <phoneticPr fontId="2" type="noConversion"/>
  </si>
</sst>
</file>

<file path=xl/styles.xml><?xml version="1.0" encoding="utf-8"?>
<styleSheet xmlns="http://schemas.openxmlformats.org/spreadsheetml/2006/main">
  <numFmts count="159">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s>
  <fonts count="234">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
      <b/>
      <sz val="11"/>
      <name val="함초롬바탕"/>
      <family val="1"/>
      <charset val="129"/>
    </font>
    <font>
      <b/>
      <sz val="10"/>
      <name val="함초롬바탕"/>
      <family val="1"/>
      <charset val="129"/>
    </font>
    <font>
      <sz val="11"/>
      <color rgb="FF000000"/>
      <name val="함초롬바탕"/>
      <family val="1"/>
      <charset val="129"/>
    </font>
    <font>
      <vertAlign val="superscript"/>
      <sz val="9"/>
      <name val="함초롬바탕"/>
      <family val="1"/>
      <charset val="129"/>
    </font>
  </fonts>
  <fills count="5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s>
  <borders count="209">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auto="1"/>
      </top>
      <bottom style="medium">
        <color indexed="64"/>
      </bottom>
      <diagonal/>
    </border>
  </borders>
  <cellStyleXfs count="28402">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cellStyleXfs>
  <cellXfs count="742">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188" xfId="2" applyFont="1" applyFill="1" applyBorder="1" applyAlignment="1">
      <alignment horizontal="center"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185"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181" fontId="17" fillId="0" borderId="188" xfId="2" applyNumberFormat="1" applyFont="1" applyFill="1" applyBorder="1" applyAlignment="1">
      <alignment horizontal="center" vertical="center" wrapText="1"/>
    </xf>
    <xf numFmtId="0" fontId="10" fillId="2" borderId="188" xfId="2" applyFont="1" applyFill="1" applyBorder="1" applyAlignment="1">
      <alignment horizontal="center" vertical="top" wrapText="1"/>
    </xf>
    <xf numFmtId="41" fontId="1" fillId="0" borderId="0" xfId="3" applyFont="1">
      <alignment vertical="center"/>
    </xf>
    <xf numFmtId="41" fontId="232" fillId="2" borderId="188" xfId="3" applyFont="1" applyFill="1" applyBorder="1" applyAlignment="1">
      <alignment horizontal="right" vertical="center"/>
    </xf>
    <xf numFmtId="41" fontId="1" fillId="2" borderId="188" xfId="3" applyFont="1" applyFill="1" applyBorder="1" applyAlignment="1">
      <alignment horizontal="center" vertical="center"/>
    </xf>
    <xf numFmtId="41" fontId="1" fillId="2" borderId="188" xfId="3" applyFont="1" applyFill="1" applyBorder="1" applyAlignment="1">
      <alignment horizontal="right" vertical="center"/>
    </xf>
    <xf numFmtId="0" fontId="1" fillId="0" borderId="0" xfId="0" quotePrefix="1" applyFont="1" applyAlignment="1">
      <alignment vertical="center" wrapText="1"/>
    </xf>
    <xf numFmtId="0" fontId="1" fillId="0" borderId="0" xfId="0" quotePrefix="1" applyFont="1" applyBorder="1" applyAlignment="1">
      <alignment horizontal="right" vertical="center" wrapText="1"/>
    </xf>
    <xf numFmtId="0" fontId="10" fillId="0" borderId="0" xfId="2" quotePrefix="1" applyFont="1" applyBorder="1" applyAlignment="1">
      <alignment horizontal="left" vertical="top" wrapText="1"/>
    </xf>
    <xf numFmtId="181" fontId="17" fillId="2" borderId="24" xfId="2" quotePrefix="1" applyNumberFormat="1" applyFont="1" applyFill="1" applyBorder="1" applyAlignment="1">
      <alignment horizontal="right" vertical="center" wrapText="1"/>
    </xf>
    <xf numFmtId="0" fontId="10" fillId="0" borderId="0" xfId="2" quotePrefix="1" applyFont="1" applyFill="1" applyBorder="1" applyAlignment="1">
      <alignment horizontal="center" vertical="center" wrapText="1"/>
    </xf>
    <xf numFmtId="0" fontId="5" fillId="0" borderId="0" xfId="0" applyFont="1" applyAlignment="1">
      <alignment vertical="center" wrapText="1"/>
    </xf>
    <xf numFmtId="0" fontId="11" fillId="0" borderId="0" xfId="2" applyFont="1" applyBorder="1" applyAlignment="1">
      <alignment horizontal="left" vertical="center" wrapText="1"/>
    </xf>
    <xf numFmtId="0" fontId="1" fillId="2" borderId="2" xfId="0" applyFont="1" applyFill="1" applyBorder="1" applyAlignment="1">
      <alignment horizontal="center" vertical="center" shrinkToFit="1"/>
    </xf>
    <xf numFmtId="0" fontId="6" fillId="0" borderId="1" xfId="0" applyFont="1" applyFill="1" applyBorder="1" applyAlignment="1">
      <alignment horizontal="center" vertical="center"/>
    </xf>
    <xf numFmtId="0" fontId="1" fillId="2" borderId="2"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 fillId="2" borderId="1" xfId="0" applyFont="1" applyFill="1" applyBorder="1" applyAlignment="1">
      <alignment horizontal="center" vertical="center" shrinkToFit="1"/>
    </xf>
    <xf numFmtId="0" fontId="6" fillId="0" borderId="2" xfId="0" applyFont="1" applyFill="1" applyBorder="1" applyAlignment="1">
      <alignment horizontal="center" vertical="center"/>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0" fontId="10" fillId="3" borderId="0"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7" fillId="2" borderId="6" xfId="2" quotePrefix="1" applyFont="1" applyFill="1" applyBorder="1" applyAlignment="1">
      <alignment horizontal="left" vertical="center" wrapText="1"/>
    </xf>
    <xf numFmtId="0" fontId="17" fillId="2" borderId="1" xfId="2" applyFont="1" applyFill="1" applyBorder="1" applyAlignment="1">
      <alignment horizontal="left" vertical="center" wrapText="1"/>
    </xf>
    <xf numFmtId="0" fontId="17" fillId="2" borderId="5"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2" borderId="24" xfId="2" applyNumberFormat="1" applyFont="1" applyFill="1" applyBorder="1" applyAlignment="1">
      <alignment horizontal="left" vertical="top" wrapText="1"/>
    </xf>
    <xf numFmtId="0" fontId="1" fillId="0" borderId="0" xfId="0" applyFont="1" applyAlignment="1" applyProtection="1">
      <alignment horizontal="left" vertical="center" shrinkToFit="1"/>
    </xf>
    <xf numFmtId="177" fontId="17" fillId="2" borderId="188" xfId="2" applyNumberFormat="1"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0" fontId="1" fillId="0" borderId="0" xfId="0" applyFont="1" applyAlignment="1" applyProtection="1">
      <alignment horizontal="left" vertical="center"/>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177" fontId="21" fillId="2" borderId="188" xfId="2" applyNumberFormat="1" applyFont="1" applyFill="1" applyBorder="1" applyAlignment="1">
      <alignment horizontal="center" vertical="center" wrapText="1" shrinkToFit="1"/>
    </xf>
    <xf numFmtId="0" fontId="1" fillId="2" borderId="188" xfId="0" applyFont="1" applyFill="1" applyBorder="1" applyAlignment="1">
      <alignment horizontal="center" vertical="center" wrapText="1"/>
    </xf>
    <xf numFmtId="177" fontId="1" fillId="2" borderId="188" xfId="0" applyNumberFormat="1" applyFont="1" applyFill="1" applyBorder="1" applyAlignment="1">
      <alignment horizontal="right" vertical="center" shrinkToFit="1"/>
    </xf>
    <xf numFmtId="0" fontId="1" fillId="2" borderId="188" xfId="0" applyFont="1" applyFill="1" applyBorder="1" applyAlignment="1">
      <alignment horizontal="center" vertical="center" wrapText="1"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 fillId="0" borderId="0" xfId="0" applyFont="1" applyBorder="1" applyAlignment="1">
      <alignment horizontal="righ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2" borderId="202" xfId="0" applyFont="1" applyFill="1" applyBorder="1" applyAlignment="1">
      <alignment horizontal="left" vertical="center" wrapText="1"/>
    </xf>
    <xf numFmtId="0" fontId="1" fillId="2" borderId="204" xfId="0" applyFont="1" applyFill="1" applyBorder="1" applyAlignment="1">
      <alignment horizontal="left" vertical="center" wrapText="1"/>
    </xf>
    <xf numFmtId="0" fontId="1" fillId="2" borderId="203" xfId="0" applyFont="1" applyFill="1" applyBorder="1" applyAlignment="1">
      <alignment horizontal="left" vertical="center" wrapText="1"/>
    </xf>
    <xf numFmtId="177" fontId="21" fillId="2" borderId="188" xfId="2" applyNumberFormat="1" applyFont="1" applyFill="1" applyBorder="1" applyAlignment="1">
      <alignment horizontal="right" vertical="center" shrinkToFit="1"/>
    </xf>
    <xf numFmtId="178" fontId="21" fillId="2" borderId="188" xfId="2" applyNumberFormat="1" applyFont="1" applyFill="1" applyBorder="1" applyAlignment="1">
      <alignment horizontal="center" vertical="center"/>
    </xf>
    <xf numFmtId="0" fontId="10" fillId="0" borderId="0" xfId="2" applyFont="1" applyFill="1" applyBorder="1" applyAlignment="1">
      <alignment horizontal="left" vertical="center" wrapText="1"/>
    </xf>
    <xf numFmtId="0" fontId="13" fillId="0" borderId="0" xfId="2" applyFont="1" applyBorder="1" applyAlignment="1">
      <alignment horizontal="left" vertical="top" wrapText="1"/>
    </xf>
    <xf numFmtId="0" fontId="17" fillId="2" borderId="188" xfId="2" applyFont="1" applyFill="1" applyBorder="1" applyAlignment="1">
      <alignment horizontal="center" vertical="center" wrapText="1"/>
    </xf>
    <xf numFmtId="0" fontId="21" fillId="2" borderId="188" xfId="2" applyFont="1" applyFill="1" applyBorder="1" applyAlignment="1">
      <alignment horizontal="center" vertical="center" wrapTex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0" fontId="20" fillId="3" borderId="0" xfId="2" applyFont="1" applyFill="1" applyBorder="1" applyAlignment="1">
      <alignment horizontal="left" vertical="center" wrapText="1"/>
    </xf>
    <xf numFmtId="179" fontId="17" fillId="2" borderId="188" xfId="3"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0" fontId="17" fillId="2" borderId="188" xfId="2" applyFont="1" applyFill="1" applyBorder="1" applyAlignment="1">
      <alignment horizontal="center" vertical="center" wrapText="1" shrinkToFit="1"/>
    </xf>
    <xf numFmtId="0" fontId="20" fillId="2" borderId="188" xfId="2" applyFont="1" applyFill="1" applyBorder="1" applyAlignment="1">
      <alignment horizontal="center" vertical="center" wrapText="1" shrinkToFit="1"/>
    </xf>
    <xf numFmtId="3" fontId="10" fillId="0" borderId="188" xfId="2" applyNumberFormat="1" applyFont="1" applyFill="1" applyBorder="1" applyAlignment="1">
      <alignment horizontal="center"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0" fontId="10" fillId="0" borderId="24" xfId="2" applyFont="1" applyFill="1" applyBorder="1" applyAlignment="1">
      <alignment horizontal="center"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188"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81" fontId="10" fillId="2" borderId="188" xfId="3" applyNumberFormat="1" applyFont="1" applyFill="1" applyBorder="1" applyAlignment="1">
      <alignment horizontal="right" vertical="center" shrinkToFit="1"/>
    </xf>
    <xf numFmtId="3" fontId="10" fillId="2" borderId="188" xfId="2" applyNumberFormat="1" applyFont="1" applyFill="1" applyBorder="1" applyAlignment="1">
      <alignment horizontal="center" vertical="center" wrapText="1"/>
    </xf>
    <xf numFmtId="177" fontId="10" fillId="0" borderId="188" xfId="2" applyNumberFormat="1" applyFont="1" applyFill="1" applyBorder="1" applyAlignment="1">
      <alignment horizontal="center" vertical="center" shrinkToFit="1"/>
    </xf>
    <xf numFmtId="181" fontId="10" fillId="0" borderId="188" xfId="3" applyNumberFormat="1" applyFont="1" applyFill="1" applyBorder="1" applyAlignment="1">
      <alignment horizontal="right" vertical="center" shrinkToFit="1"/>
    </xf>
    <xf numFmtId="177" fontId="10" fillId="2" borderId="188" xfId="3" applyNumberFormat="1" applyFont="1" applyFill="1" applyBorder="1" applyAlignment="1">
      <alignment horizontal="right" vertical="center" shrinkToFi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0" fontId="17" fillId="2" borderId="188" xfId="2" applyFont="1" applyFill="1" applyBorder="1" applyAlignment="1">
      <alignment horizontal="center" vertical="center" shrinkToFit="1"/>
    </xf>
    <xf numFmtId="181" fontId="17" fillId="2" borderId="188" xfId="3" applyNumberFormat="1" applyFont="1" applyFill="1" applyBorder="1" applyAlignment="1">
      <alignment horizontal="center" vertical="center" shrinkToFit="1"/>
    </xf>
    <xf numFmtId="0" fontId="10" fillId="2" borderId="188" xfId="2" applyFont="1" applyFill="1" applyBorder="1" applyAlignment="1">
      <alignment horizontal="center" vertical="center" wrapText="1"/>
    </xf>
    <xf numFmtId="181" fontId="17" fillId="2" borderId="202" xfId="3" applyNumberFormat="1" applyFont="1" applyFill="1" applyBorder="1" applyAlignment="1">
      <alignment horizontal="right" vertical="center" shrinkToFit="1"/>
    </xf>
    <xf numFmtId="181" fontId="17" fillId="2" borderId="204" xfId="3" applyNumberFormat="1" applyFont="1" applyFill="1" applyBorder="1" applyAlignment="1">
      <alignment horizontal="right" vertical="center" shrinkToFit="1"/>
    </xf>
    <xf numFmtId="181" fontId="17" fillId="2" borderId="203" xfId="3" applyNumberFormat="1" applyFont="1" applyFill="1" applyBorder="1" applyAlignment="1">
      <alignment horizontal="right" vertical="center"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182" fontId="21" fillId="2" borderId="188" xfId="3" applyNumberFormat="1" applyFont="1" applyFill="1" applyBorder="1" applyAlignment="1" applyProtection="1">
      <alignment horizontal="right" vertical="center" shrinkToFit="1"/>
    </xf>
    <xf numFmtId="182" fontId="21" fillId="2" borderId="24" xfId="3" applyNumberFormat="1" applyFont="1" applyFill="1" applyBorder="1" applyAlignment="1" applyProtection="1">
      <alignment horizontal="right" vertical="center" shrinkToFit="1"/>
    </xf>
    <xf numFmtId="0" fontId="21" fillId="0" borderId="26" xfId="2" applyFont="1" applyFill="1" applyBorder="1" applyAlignment="1" applyProtection="1">
      <alignment horizontal="center" vertical="center" wrapText="1"/>
    </xf>
    <xf numFmtId="10" fontId="21" fillId="0" borderId="205" xfId="3" applyNumberFormat="1" applyFont="1" applyFill="1" applyBorder="1" applyAlignment="1" applyProtection="1">
      <alignment horizontal="center" vertical="center" shrinkToFi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182" fontId="21" fillId="2" borderId="15" xfId="3" applyNumberFormat="1" applyFont="1" applyFill="1" applyBorder="1" applyAlignment="1" applyProtection="1">
      <alignment horizontal="right" vertical="center" shrinkToFit="1"/>
    </xf>
    <xf numFmtId="0" fontId="21" fillId="0" borderId="24" xfId="2" applyFont="1" applyFill="1" applyBorder="1" applyAlignment="1" applyProtection="1">
      <alignment horizontal="center" vertical="center" wrapText="1"/>
    </xf>
    <xf numFmtId="182" fontId="21" fillId="0" borderId="188" xfId="3" applyNumberFormat="1" applyFont="1" applyFill="1" applyBorder="1" applyAlignment="1" applyProtection="1">
      <alignment horizontal="right" vertical="center" shrinkToFit="1"/>
    </xf>
    <xf numFmtId="10" fontId="21" fillId="0" borderId="188" xfId="3" applyNumberFormat="1" applyFont="1" applyFill="1" applyBorder="1" applyAlignment="1" applyProtection="1">
      <alignment horizontal="center" vertical="center" shrinkToFit="1"/>
    </xf>
    <xf numFmtId="10" fontId="21" fillId="0" borderId="24" xfId="3" applyNumberFormat="1" applyFont="1" applyFill="1" applyBorder="1" applyAlignment="1" applyProtection="1">
      <alignment horizontal="center" vertical="center" shrinkToFi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1" fillId="0" borderId="1" xfId="0" applyFont="1" applyBorder="1" applyAlignment="1" applyProtection="1">
      <alignment horizontal="right" vertical="center"/>
    </xf>
    <xf numFmtId="0" fontId="17" fillId="0" borderId="25" xfId="2" applyFont="1" applyFill="1" applyBorder="1" applyAlignment="1" applyProtection="1">
      <alignment horizontal="center" vertical="center" wrapText="1"/>
    </xf>
    <xf numFmtId="0" fontId="21" fillId="0" borderId="3" xfId="2" applyFont="1" applyFill="1" applyBorder="1" applyAlignment="1" applyProtection="1">
      <alignment horizontal="center" vertical="center"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0" borderId="202" xfId="3" applyNumberFormat="1" applyFont="1" applyFill="1" applyBorder="1" applyAlignment="1" applyProtection="1">
      <alignment horizontal="right" vertical="center" shrinkToFit="1"/>
    </xf>
    <xf numFmtId="182" fontId="21" fillId="0" borderId="204" xfId="3" applyNumberFormat="1" applyFont="1" applyFill="1" applyBorder="1" applyAlignment="1" applyProtection="1">
      <alignment horizontal="right" vertical="center" shrinkToFit="1"/>
    </xf>
    <xf numFmtId="182" fontId="21" fillId="0" borderId="203" xfId="3" applyNumberFormat="1" applyFont="1" applyFill="1" applyBorder="1" applyAlignment="1" applyProtection="1">
      <alignment horizontal="right" vertical="center" shrinkToFit="1"/>
    </xf>
    <xf numFmtId="182" fontId="21" fillId="2" borderId="202" xfId="3" applyNumberFormat="1" applyFont="1" applyFill="1" applyBorder="1" applyAlignment="1" applyProtection="1">
      <alignment horizontal="right" vertical="center" shrinkToFit="1"/>
    </xf>
    <xf numFmtId="182" fontId="21" fillId="2" borderId="204" xfId="3" applyNumberFormat="1" applyFont="1" applyFill="1" applyBorder="1" applyAlignment="1" applyProtection="1">
      <alignment horizontal="right" vertical="center" shrinkToFit="1"/>
    </xf>
    <xf numFmtId="182" fontId="21" fillId="2" borderId="203" xfId="3"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wrapText="1" shrinkToFit="1"/>
    </xf>
    <xf numFmtId="14" fontId="21" fillId="2" borderId="202" xfId="2" applyNumberFormat="1" applyFont="1" applyFill="1" applyBorder="1" applyAlignment="1" applyProtection="1">
      <alignment horizontal="center" vertical="center" shrinkToFit="1"/>
    </xf>
    <xf numFmtId="14" fontId="21" fillId="2" borderId="204" xfId="2" applyNumberFormat="1" applyFont="1" applyFill="1" applyBorder="1" applyAlignment="1" applyProtection="1">
      <alignment horizontal="center" vertical="center" shrinkToFit="1"/>
    </xf>
    <xf numFmtId="14" fontId="21" fillId="2" borderId="203"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181" fontId="21" fillId="0" borderId="188" xfId="2" applyNumberFormat="1" applyFont="1" applyFill="1" applyBorder="1" applyAlignment="1" applyProtection="1">
      <alignment horizontal="center" vertical="center" shrinkToFit="1"/>
    </xf>
    <xf numFmtId="181" fontId="21" fillId="0" borderId="24" xfId="2" applyNumberFormat="1" applyFont="1" applyFill="1" applyBorder="1" applyAlignment="1" applyProtection="1">
      <alignment horizontal="center" vertical="center" shrinkToFit="1"/>
    </xf>
    <xf numFmtId="0" fontId="17" fillId="0" borderId="24" xfId="2" applyFont="1" applyFill="1" applyBorder="1" applyAlignment="1" applyProtection="1">
      <alignment horizontal="center" vertical="center" wrapText="1"/>
    </xf>
    <xf numFmtId="0" fontId="1" fillId="0" borderId="0" xfId="0" applyFont="1" applyAlignment="1" applyProtection="1">
      <alignment horizontal="left" vertical="center" wrapText="1"/>
    </xf>
    <xf numFmtId="0" fontId="1" fillId="0" borderId="8" xfId="0" applyFont="1" applyBorder="1" applyAlignment="1" applyProtection="1">
      <alignment horizontal="left" vertical="center" wrapText="1"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41" fontId="21" fillId="0" borderId="24" xfId="3"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0" fontId="17" fillId="0" borderId="3" xfId="2" applyFont="1" applyFill="1" applyBorder="1" applyAlignment="1" applyProtection="1">
      <alignment horizontal="center" vertical="center" wrapTex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183" fontId="1" fillId="0" borderId="24" xfId="0" applyNumberFormat="1" applyFont="1" applyFill="1" applyBorder="1" applyAlignment="1">
      <alignment horizontal="center" vertical="center" shrinkToFit="1"/>
    </xf>
    <xf numFmtId="0" fontId="1" fillId="0" borderId="24" xfId="0" applyFont="1" applyBorder="1" applyAlignment="1">
      <alignment vertical="center"/>
    </xf>
    <xf numFmtId="329" fontId="1" fillId="2" borderId="24" xfId="0" applyNumberFormat="1" applyFont="1" applyFill="1" applyBorder="1" applyAlignment="1">
      <alignment horizontal="right" vertical="center" shrinkToFit="1"/>
    </xf>
    <xf numFmtId="183" fontId="1" fillId="0" borderId="24" xfId="0" applyNumberFormat="1" applyFont="1" applyFill="1" applyBorder="1" applyAlignment="1">
      <alignment horizontal="right" vertical="center" shrinkToFit="1"/>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right" vertical="center" shrinkToFit="1"/>
    </xf>
    <xf numFmtId="0" fontId="1" fillId="0" borderId="15" xfId="0" applyFont="1" applyBorder="1" applyAlignment="1">
      <alignment vertical="center"/>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329" fontId="1" fillId="2" borderId="24" xfId="0" applyNumberFormat="1" applyFont="1" applyFill="1" applyBorder="1" applyAlignment="1">
      <alignment horizontal="center" vertical="center" shrinkToFit="1"/>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8" xfId="0" applyFont="1" applyBorder="1" applyAlignment="1">
      <alignment horizontal="left" vertical="center"/>
    </xf>
    <xf numFmtId="3" fontId="21" fillId="2" borderId="188" xfId="2" applyNumberFormat="1" applyFont="1" applyFill="1" applyBorder="1" applyAlignment="1">
      <alignment horizontal="center" vertical="center" wrapText="1"/>
    </xf>
    <xf numFmtId="0" fontId="21" fillId="2" borderId="203"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0" fontId="21" fillId="2" borderId="188"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188" xfId="2" applyNumberFormat="1" applyFont="1" applyFill="1" applyBorder="1" applyAlignment="1">
      <alignment horizontal="center" vertical="center" wrapText="1"/>
    </xf>
    <xf numFmtId="3" fontId="17" fillId="0" borderId="188" xfId="2" applyNumberFormat="1" applyFont="1" applyFill="1" applyBorder="1" applyAlignment="1">
      <alignment horizontal="center" vertical="center" wrapTex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0" fontId="17" fillId="0" borderId="188" xfId="2" applyFont="1" applyFill="1" applyBorder="1" applyAlignment="1">
      <alignment horizontal="center" vertical="center" shrinkToFi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181" fontId="17" fillId="2" borderId="188" xfId="2" applyNumberFormat="1" applyFont="1" applyFill="1" applyBorder="1" applyAlignment="1">
      <alignment horizontal="right" vertical="center" shrinkToFi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0" fontId="17" fillId="0" borderId="0" xfId="2" applyFont="1" applyBorder="1" applyAlignment="1">
      <alignment horizontal="right" vertical="center" wrapText="1"/>
    </xf>
    <xf numFmtId="177" fontId="17" fillId="2" borderId="188" xfId="2" applyNumberFormat="1" applyFont="1" applyFill="1" applyBorder="1" applyAlignment="1">
      <alignment horizontal="right" vertical="center" shrinkToFit="1"/>
    </xf>
    <xf numFmtId="41" fontId="17" fillId="2" borderId="188" xfId="2" applyNumberFormat="1" applyFont="1" applyFill="1" applyBorder="1" applyAlignment="1">
      <alignment horizontal="center" vertical="center" shrinkToFit="1"/>
    </xf>
    <xf numFmtId="41" fontId="17" fillId="2" borderId="188" xfId="3" applyFont="1" applyFill="1" applyBorder="1" applyAlignment="1">
      <alignment horizontal="right" vertical="center" shrinkToFit="1"/>
    </xf>
    <xf numFmtId="0" fontId="17" fillId="0" borderId="188" xfId="2" applyFont="1" applyBorder="1" applyAlignment="1">
      <alignment horizontal="center" vertical="center" wrapText="1"/>
    </xf>
    <xf numFmtId="0" fontId="21" fillId="3" borderId="0" xfId="2" applyFont="1" applyFill="1" applyBorder="1" applyAlignment="1">
      <alignment horizontal="left" vertical="center" wrapText="1"/>
    </xf>
    <xf numFmtId="0" fontId="17" fillId="2" borderId="202" xfId="2" applyFont="1" applyFill="1" applyBorder="1" applyAlignment="1">
      <alignment horizontal="center" vertical="center" wrapText="1"/>
    </xf>
    <xf numFmtId="0" fontId="17" fillId="2" borderId="204" xfId="2" applyFont="1" applyFill="1" applyBorder="1" applyAlignment="1">
      <alignment horizontal="center" vertical="center" wrapText="1"/>
    </xf>
    <xf numFmtId="0" fontId="17" fillId="2" borderId="203" xfId="2" applyFont="1" applyFill="1" applyBorder="1" applyAlignment="1">
      <alignment horizontal="center" vertical="center" wrapText="1"/>
    </xf>
    <xf numFmtId="0" fontId="17" fillId="2" borderId="202" xfId="2" applyFont="1" applyFill="1" applyBorder="1" applyAlignment="1">
      <alignment horizontal="center" vertical="center" shrinkToFit="1"/>
    </xf>
    <xf numFmtId="0" fontId="17" fillId="2" borderId="204" xfId="2" applyFont="1" applyFill="1" applyBorder="1" applyAlignment="1">
      <alignment horizontal="center" vertical="center" shrinkToFit="1"/>
    </xf>
    <xf numFmtId="0" fontId="17" fillId="2" borderId="203" xfId="2" applyFont="1" applyFill="1" applyBorder="1" applyAlignment="1">
      <alignment horizontal="center" vertical="center" shrinkToFit="1"/>
    </xf>
    <xf numFmtId="0" fontId="10" fillId="2" borderId="202" xfId="2" applyFont="1" applyFill="1" applyBorder="1" applyAlignment="1">
      <alignment horizontal="left" vertical="center" wrapText="1"/>
    </xf>
    <xf numFmtId="0" fontId="10" fillId="2" borderId="204" xfId="2" applyFont="1" applyFill="1" applyBorder="1" applyAlignment="1">
      <alignment horizontal="left" vertical="center" wrapText="1"/>
    </xf>
    <xf numFmtId="0" fontId="10" fillId="2" borderId="203" xfId="2" applyFont="1" applyFill="1" applyBorder="1" applyAlignment="1">
      <alignment horizontal="left" vertical="center" wrapText="1"/>
    </xf>
    <xf numFmtId="177" fontId="17" fillId="2" borderId="202" xfId="2" applyNumberFormat="1" applyFont="1" applyFill="1" applyBorder="1" applyAlignment="1">
      <alignment horizontal="right" vertical="center" shrinkToFit="1"/>
    </xf>
    <xf numFmtId="177" fontId="17" fillId="2" borderId="204" xfId="2" applyNumberFormat="1" applyFont="1" applyFill="1" applyBorder="1" applyAlignment="1">
      <alignment horizontal="right" vertical="center" shrinkToFit="1"/>
    </xf>
    <xf numFmtId="177" fontId="17" fillId="2" borderId="203" xfId="2" applyNumberFormat="1" applyFont="1" applyFill="1" applyBorder="1" applyAlignment="1">
      <alignment horizontal="right" vertical="center" shrinkToFi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0" fillId="2" borderId="24" xfId="2" applyFont="1" applyFill="1" applyBorder="1" applyAlignment="1">
      <alignment horizontal="center" vertical="center" wrapText="1"/>
    </xf>
    <xf numFmtId="0" fontId="21" fillId="2" borderId="188" xfId="2" applyNumberFormat="1" applyFont="1" applyFill="1" applyBorder="1" applyAlignment="1">
      <alignment horizontal="center" vertical="center" shrinkToFit="1"/>
    </xf>
    <xf numFmtId="181" fontId="21" fillId="2" borderId="188" xfId="2" applyNumberFormat="1" applyFont="1" applyFill="1" applyBorder="1" applyAlignment="1">
      <alignment horizontal="right" vertical="center" shrinkToFit="1"/>
    </xf>
    <xf numFmtId="181" fontId="21" fillId="2" borderId="188"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0" fontId="10" fillId="0" borderId="4" xfId="2" applyFont="1" applyFill="1" applyBorder="1" applyAlignment="1">
      <alignment horizontal="center" vertical="center" wrapTex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0" fontId="17" fillId="0" borderId="188" xfId="2" applyNumberFormat="1" applyFont="1" applyFill="1" applyBorder="1" applyAlignment="1">
      <alignment horizontal="center" vertical="center" shrinkToFit="1"/>
    </xf>
    <xf numFmtId="177" fontId="21" fillId="2" borderId="188" xfId="3" applyNumberFormat="1" applyFont="1" applyFill="1" applyBorder="1" applyAlignment="1">
      <alignment horizontal="right" vertical="center" shrinkToFit="1"/>
    </xf>
    <xf numFmtId="0" fontId="10" fillId="4" borderId="188" xfId="2" applyFont="1" applyFill="1" applyBorder="1" applyAlignment="1">
      <alignment horizontal="center" vertical="center" wrapText="1"/>
    </xf>
    <xf numFmtId="0" fontId="1" fillId="4" borderId="188" xfId="0" applyFont="1" applyFill="1" applyBorder="1">
      <alignment vertical="center"/>
    </xf>
    <xf numFmtId="3" fontId="10" fillId="4" borderId="188" xfId="2" applyNumberFormat="1" applyFont="1" applyFill="1" applyBorder="1" applyAlignment="1">
      <alignment horizontal="center" vertical="center" wrapText="1"/>
    </xf>
    <xf numFmtId="177" fontId="17" fillId="2" borderId="188" xfId="3" applyNumberFormat="1" applyFont="1" applyFill="1" applyBorder="1" applyAlignment="1">
      <alignment horizontal="right" vertical="center" shrinkToFit="1"/>
    </xf>
    <xf numFmtId="0" fontId="17" fillId="2" borderId="203" xfId="2" applyFont="1" applyFill="1" applyBorder="1" applyAlignment="1">
      <alignment horizontal="center" vertical="center" wrapText="1" shrinkToFit="1"/>
    </xf>
    <xf numFmtId="10" fontId="17" fillId="2" borderId="188" xfId="2" applyNumberFormat="1" applyFont="1" applyFill="1" applyBorder="1" applyAlignment="1">
      <alignment horizontal="center" vertical="center" wrapText="1"/>
    </xf>
    <xf numFmtId="3" fontId="21" fillId="2" borderId="3" xfId="2" applyNumberFormat="1" applyFont="1" applyFill="1" applyBorder="1" applyAlignment="1">
      <alignment horizontal="center" vertical="center" wrapText="1"/>
    </xf>
    <xf numFmtId="3" fontId="21" fillId="2" borderId="2" xfId="2" applyNumberFormat="1" applyFont="1" applyFill="1" applyBorder="1" applyAlignment="1">
      <alignment horizontal="center" vertical="center" wrapText="1"/>
    </xf>
    <xf numFmtId="3" fontId="21" fillId="2" borderId="4" xfId="2" applyNumberFormat="1" applyFont="1" applyFill="1" applyBorder="1" applyAlignment="1">
      <alignment horizontal="center" vertical="center" wrapText="1"/>
    </xf>
    <xf numFmtId="0" fontId="7" fillId="0" borderId="188" xfId="0" applyFont="1" applyBorder="1" applyAlignment="1">
      <alignment horizontal="left" vertical="top"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21" fillId="2" borderId="24" xfId="2" applyFont="1" applyFill="1" applyBorder="1" applyAlignment="1">
      <alignment horizontal="left"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177" fontId="17" fillId="0" borderId="24" xfId="2" applyNumberFormat="1" applyFont="1" applyFill="1" applyBorder="1" applyAlignment="1">
      <alignment horizontal="right" vertical="center" shrinkToFit="1"/>
    </xf>
    <xf numFmtId="187" fontId="17" fillId="0" borderId="24" xfId="5" applyNumberFormat="1" applyFont="1" applyFill="1" applyBorder="1" applyAlignment="1">
      <alignment horizontal="center" vertical="center" shrinkToFit="1"/>
    </xf>
    <xf numFmtId="181" fontId="17" fillId="2" borderId="202" xfId="3" applyNumberFormat="1" applyFont="1" applyFill="1" applyBorder="1" applyAlignment="1">
      <alignment horizontal="center" vertical="center" shrinkToFit="1"/>
    </xf>
    <xf numFmtId="181" fontId="17" fillId="2" borderId="204" xfId="3" applyNumberFormat="1" applyFont="1" applyFill="1" applyBorder="1" applyAlignment="1">
      <alignment horizontal="center" vertical="center" shrinkToFit="1"/>
    </xf>
    <xf numFmtId="181" fontId="17" fillId="2" borderId="203"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181" fontId="17" fillId="2" borderId="202" xfId="2" applyNumberFormat="1" applyFont="1" applyFill="1" applyBorder="1" applyAlignment="1">
      <alignment horizontal="center" vertical="center" shrinkToFit="1"/>
    </xf>
    <xf numFmtId="181" fontId="17" fillId="2" borderId="204" xfId="2" applyNumberFormat="1" applyFont="1" applyFill="1" applyBorder="1" applyAlignment="1">
      <alignment horizontal="center" vertical="center" shrinkToFit="1"/>
    </xf>
    <xf numFmtId="181" fontId="17" fillId="2" borderId="203" xfId="2"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181" fontId="21" fillId="2" borderId="188" xfId="3" applyNumberFormat="1" applyFont="1" applyFill="1" applyBorder="1" applyAlignment="1">
      <alignment horizontal="center" vertical="center" shrinkToFit="1"/>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9" fontId="21" fillId="2" borderId="188" xfId="2" applyNumberFormat="1" applyFont="1" applyFill="1" applyBorder="1" applyAlignment="1">
      <alignment horizontal="center" vertical="center" shrinkToFit="1"/>
    </xf>
    <xf numFmtId="0" fontId="229" fillId="0" borderId="0" xfId="0" applyFont="1">
      <alignment vertical="center"/>
    </xf>
    <xf numFmtId="0" fontId="1" fillId="0" borderId="11" xfId="0" applyFont="1" applyBorder="1" applyAlignment="1">
      <alignment horizontal="left" vertical="center" wrapTex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181" fontId="5" fillId="2" borderId="203" xfId="3" applyNumberFormat="1" applyFont="1" applyFill="1" applyBorder="1" applyAlignment="1">
      <alignment vertical="center" shrinkToFit="1"/>
    </xf>
    <xf numFmtId="181" fontId="5" fillId="2" borderId="188"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206" xfId="3" applyNumberFormat="1" applyFont="1" applyFill="1" applyBorder="1" applyAlignment="1">
      <alignment vertical="center"/>
    </xf>
    <xf numFmtId="181" fontId="5" fillId="0" borderId="20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208" xfId="3" applyNumberFormat="1" applyFont="1" applyFill="1" applyBorder="1" applyAlignment="1">
      <alignment vertical="center"/>
    </xf>
    <xf numFmtId="181" fontId="5" fillId="0" borderId="205" xfId="3" applyNumberFormat="1" applyFont="1" applyFill="1" applyBorder="1" applyAlignment="1">
      <alignment vertical="center"/>
    </xf>
    <xf numFmtId="181" fontId="5" fillId="0" borderId="26" xfId="3" applyNumberFormat="1" applyFont="1" applyFill="1" applyBorder="1" applyAlignment="1">
      <alignment vertical="center"/>
    </xf>
    <xf numFmtId="181" fontId="5" fillId="2" borderId="203" xfId="3" applyNumberFormat="1" applyFont="1" applyFill="1" applyBorder="1" applyAlignment="1">
      <alignment vertical="center"/>
    </xf>
    <xf numFmtId="181" fontId="5" fillId="2" borderId="188" xfId="3" applyNumberFormat="1" applyFont="1" applyFill="1" applyBorder="1" applyAlignment="1">
      <alignment vertical="center"/>
    </xf>
    <xf numFmtId="181" fontId="5" fillId="0" borderId="24" xfId="3" applyNumberFormat="1" applyFont="1" applyFill="1" applyBorder="1" applyAlignment="1">
      <alignment vertical="center"/>
    </xf>
    <xf numFmtId="181" fontId="5" fillId="0" borderId="203" xfId="3" applyNumberFormat="1" applyFont="1" applyFill="1" applyBorder="1" applyAlignment="1">
      <alignment vertical="center"/>
    </xf>
    <xf numFmtId="181" fontId="5" fillId="0" borderId="188" xfId="3" applyNumberFormat="1" applyFont="1" applyFill="1" applyBorder="1" applyAlignment="1">
      <alignment vertical="center"/>
    </xf>
    <xf numFmtId="181" fontId="5" fillId="2" borderId="202" xfId="3" applyNumberFormat="1" applyFont="1" applyFill="1" applyBorder="1" applyAlignment="1">
      <alignment vertical="center"/>
    </xf>
    <xf numFmtId="181" fontId="5" fillId="2" borderId="204"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181" fontId="5" fillId="0" borderId="4" xfId="3" applyNumberFormat="1" applyFont="1" applyFill="1" applyBorder="1" applyAlignment="1">
      <alignment vertical="center"/>
    </xf>
    <xf numFmtId="181" fontId="5" fillId="0" borderId="203" xfId="3" applyNumberFormat="1" applyFont="1" applyFill="1" applyBorder="1" applyAlignment="1">
      <alignment vertical="center" shrinkToFit="1"/>
    </xf>
    <xf numFmtId="181" fontId="5" fillId="0" borderId="188" xfId="3" applyNumberFormat="1" applyFont="1" applyFill="1" applyBorder="1" applyAlignment="1">
      <alignment vertical="center" shrinkToFit="1"/>
    </xf>
    <xf numFmtId="181" fontId="5" fillId="2" borderId="203" xfId="3" applyNumberFormat="1" applyFont="1" applyFill="1" applyBorder="1" applyAlignment="1" applyProtection="1">
      <alignment vertical="center" shrinkToFit="1"/>
    </xf>
    <xf numFmtId="181" fontId="5" fillId="2" borderId="188" xfId="3" applyNumberFormat="1" applyFont="1" applyFill="1" applyBorder="1" applyAlignment="1" applyProtection="1">
      <alignment vertical="center" shrinkToFit="1"/>
    </xf>
    <xf numFmtId="181" fontId="5" fillId="2" borderId="204"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0" borderId="4"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25" xfId="3" applyNumberFormat="1" applyFont="1" applyFill="1" applyBorder="1" applyAlignment="1">
      <alignment horizontal="right" vertical="center" shrinkToFit="1"/>
    </xf>
    <xf numFmtId="181" fontId="5" fillId="0" borderId="207"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181" fontId="5" fillId="2" borderId="205" xfId="3" applyNumberFormat="1" applyFont="1" applyFill="1" applyBorder="1" applyAlignment="1">
      <alignment horizontal="right" vertical="center" shrinkToFit="1"/>
    </xf>
    <xf numFmtId="181" fontId="5" fillId="2" borderId="24" xfId="3" applyNumberFormat="1" applyFont="1" applyFill="1" applyBorder="1" applyAlignment="1">
      <alignment horizontal="right" vertical="center" shrinkToFit="1"/>
    </xf>
    <xf numFmtId="181" fontId="5" fillId="2" borderId="188"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0" borderId="188" xfId="3" applyNumberFormat="1" applyFont="1" applyFill="1" applyBorder="1" applyAlignment="1">
      <alignment horizontal="right" vertical="center" shrinkToFit="1"/>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8" fontId="1" fillId="0" borderId="0" xfId="0" applyNumberFormat="1" applyFont="1" applyFill="1" applyAlignment="1">
      <alignment horizontal="center" vertical="center"/>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177" fontId="21" fillId="2" borderId="24" xfId="3" applyNumberFormat="1" applyFont="1" applyFill="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xf numFmtId="0" fontId="1" fillId="2" borderId="9" xfId="0" quotePrefix="1" applyFont="1" applyFill="1" applyBorder="1" applyAlignment="1">
      <alignment horizontal="left" vertical="top" wrapText="1"/>
    </xf>
    <xf numFmtId="0" fontId="8" fillId="2" borderId="1" xfId="1" applyFill="1" applyBorder="1" applyAlignment="1">
      <alignment horizontal="center" vertical="center" shrinkToFit="1"/>
    </xf>
  </cellXfs>
  <cellStyles count="28402">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2" xfId="5854"/>
    <cellStyle name="#,##0 2 2 2 2" xfId="6089"/>
    <cellStyle name="#,##0 2 2 2 2 2" xfId="12061"/>
    <cellStyle name="#,##0 2 2 2 2 3" xfId="17817"/>
    <cellStyle name="#,##0 2 2 2 2 4" xfId="23314"/>
    <cellStyle name="#,##0 2 2 2 3" xfId="6090"/>
    <cellStyle name="#,##0 2 2 2 3 2" xfId="12062"/>
    <cellStyle name="#,##0 2 2 2 3 3" xfId="17818"/>
    <cellStyle name="#,##0 2 2 2 3 4" xfId="23315"/>
    <cellStyle name="#,##0 2 2 2 4" xfId="6091"/>
    <cellStyle name="#,##0 2 2 2 4 2" xfId="12063"/>
    <cellStyle name="#,##0 2 2 2 4 3" xfId="17819"/>
    <cellStyle name="#,##0 2 2 2 4 4" xfId="23316"/>
    <cellStyle name="#,##0 2 2 2 5" xfId="6092"/>
    <cellStyle name="#,##0 2 2 2 5 2" xfId="12064"/>
    <cellStyle name="#,##0 2 2 2 5 3" xfId="17820"/>
    <cellStyle name="#,##0 2 2 2 5 4" xfId="23317"/>
    <cellStyle name="#,##0 2 2 2 6" xfId="6093"/>
    <cellStyle name="#,##0 2 2 2 6 2" xfId="12065"/>
    <cellStyle name="#,##0 2 2 2 6 3" xfId="17821"/>
    <cellStyle name="#,##0 2 2 2 6 4" xfId="23318"/>
    <cellStyle name="#,##0 2 2 2 7" xfId="11827"/>
    <cellStyle name="#,##0 2 2 2 8" xfId="17588"/>
    <cellStyle name="#,##0 2 2 3" xfId="6094"/>
    <cellStyle name="#,##0 2 2 3 2" xfId="12066"/>
    <cellStyle name="#,##0 2 2 3 3" xfId="17822"/>
    <cellStyle name="#,##0 2 2 3 4" xfId="23319"/>
    <cellStyle name="#,##0 2 2 4" xfId="6095"/>
    <cellStyle name="#,##0 2 2 4 2" xfId="12067"/>
    <cellStyle name="#,##0 2 2 4 3" xfId="17823"/>
    <cellStyle name="#,##0 2 2 4 4" xfId="23320"/>
    <cellStyle name="#,##0 2 2 5" xfId="6096"/>
    <cellStyle name="#,##0 2 2 5 2" xfId="12068"/>
    <cellStyle name="#,##0 2 2 5 3" xfId="17824"/>
    <cellStyle name="#,##0 2 2 5 4" xfId="23321"/>
    <cellStyle name="#,##0 2 2 6" xfId="6097"/>
    <cellStyle name="#,##0 2 2 6 2" xfId="12069"/>
    <cellStyle name="#,##0 2 2 6 3" xfId="17825"/>
    <cellStyle name="#,##0 2 2 6 4" xfId="23322"/>
    <cellStyle name="#,##0 2 2 7" xfId="6098"/>
    <cellStyle name="#,##0 2 2 7 2" xfId="12070"/>
    <cellStyle name="#,##0 2 2 7 3" xfId="17826"/>
    <cellStyle name="#,##0 2 2 7 4" xfId="23323"/>
    <cellStyle name="#,##0 2 2 8" xfId="6099"/>
    <cellStyle name="#,##0 2 2 8 2" xfId="12071"/>
    <cellStyle name="#,##0 2 2 8 3" xfId="17827"/>
    <cellStyle name="#,##0 2 2 8 4" xfId="23324"/>
    <cellStyle name="#,##0 2 2 9" xfId="6100"/>
    <cellStyle name="#,##0 2 2 9 2" xfId="12072"/>
    <cellStyle name="#,##0 2 2 9 3" xfId="17828"/>
    <cellStyle name="#,##0 2 2 9 4" xfId="23325"/>
    <cellStyle name="#,##0 2 3" xfId="5495"/>
    <cellStyle name="#,##0 2 3 2" xfId="5783"/>
    <cellStyle name="#,##0 2 3 2 10" xfId="6101"/>
    <cellStyle name="#,##0 2 3 2 10 2" xfId="12073"/>
    <cellStyle name="#,##0 2 3 2 10 3" xfId="17829"/>
    <cellStyle name="#,##0 2 3 2 10 4" xfId="23326"/>
    <cellStyle name="#,##0 2 3 2 11" xfId="11756"/>
    <cellStyle name="#,##0 2 3 2 12" xfId="23036"/>
    <cellStyle name="#,##0 2 3 2 2" xfId="6102"/>
    <cellStyle name="#,##0 2 3 2 2 2" xfId="12074"/>
    <cellStyle name="#,##0 2 3 2 2 3" xfId="17830"/>
    <cellStyle name="#,##0 2 3 2 2 4" xfId="23327"/>
    <cellStyle name="#,##0 2 3 2 3" xfId="6103"/>
    <cellStyle name="#,##0 2 3 2 3 2" xfId="12075"/>
    <cellStyle name="#,##0 2 3 2 3 3" xfId="17831"/>
    <cellStyle name="#,##0 2 3 2 3 4" xfId="23328"/>
    <cellStyle name="#,##0 2 3 2 4" xfId="6104"/>
    <cellStyle name="#,##0 2 3 2 4 2" xfId="12076"/>
    <cellStyle name="#,##0 2 3 2 4 3" xfId="17832"/>
    <cellStyle name="#,##0 2 3 2 4 4" xfId="23329"/>
    <cellStyle name="#,##0 2 3 2 5" xfId="6105"/>
    <cellStyle name="#,##0 2 3 2 5 2" xfId="12077"/>
    <cellStyle name="#,##0 2 3 2 5 3" xfId="17833"/>
    <cellStyle name="#,##0 2 3 2 5 4" xfId="23330"/>
    <cellStyle name="#,##0 2 3 2 6" xfId="6106"/>
    <cellStyle name="#,##0 2 3 2 6 2" xfId="12078"/>
    <cellStyle name="#,##0 2 3 2 6 3" xfId="17834"/>
    <cellStyle name="#,##0 2 3 2 6 4" xfId="23331"/>
    <cellStyle name="#,##0 2 3 2 7" xfId="6107"/>
    <cellStyle name="#,##0 2 3 2 7 2" xfId="12079"/>
    <cellStyle name="#,##0 2 3 2 7 3" xfId="17835"/>
    <cellStyle name="#,##0 2 3 2 7 4" xfId="23332"/>
    <cellStyle name="#,##0 2 3 2 8" xfId="6108"/>
    <cellStyle name="#,##0 2 3 2 8 2" xfId="12080"/>
    <cellStyle name="#,##0 2 3 2 8 3" xfId="17836"/>
    <cellStyle name="#,##0 2 3 2 8 4" xfId="23333"/>
    <cellStyle name="#,##0 2 3 2 9" xfId="6109"/>
    <cellStyle name="#,##0 2 3 2 9 2" xfId="12081"/>
    <cellStyle name="#,##0 2 3 2 9 3" xfId="17837"/>
    <cellStyle name="#,##0 2 3 2 9 4" xfId="23334"/>
    <cellStyle name="#,##0 2 3 3" xfId="6008"/>
    <cellStyle name="#,##0 2 3 3 10" xfId="6110"/>
    <cellStyle name="#,##0 2 3 3 10 2" xfId="12082"/>
    <cellStyle name="#,##0 2 3 3 10 3" xfId="17838"/>
    <cellStyle name="#,##0 2 3 3 10 4" xfId="23335"/>
    <cellStyle name="#,##0 2 3 3 11" xfId="11981"/>
    <cellStyle name="#,##0 2 3 3 12" xfId="17738"/>
    <cellStyle name="#,##0 2 3 3 13" xfId="23235"/>
    <cellStyle name="#,##0 2 3 3 2" xfId="6111"/>
    <cellStyle name="#,##0 2 3 3 2 2" xfId="12083"/>
    <cellStyle name="#,##0 2 3 3 2 3" xfId="17839"/>
    <cellStyle name="#,##0 2 3 3 2 4" xfId="23336"/>
    <cellStyle name="#,##0 2 3 3 3" xfId="6112"/>
    <cellStyle name="#,##0 2 3 3 3 2" xfId="12084"/>
    <cellStyle name="#,##0 2 3 3 3 3" xfId="17840"/>
    <cellStyle name="#,##0 2 3 3 3 4" xfId="23337"/>
    <cellStyle name="#,##0 2 3 3 4" xfId="6113"/>
    <cellStyle name="#,##0 2 3 3 4 2" xfId="12085"/>
    <cellStyle name="#,##0 2 3 3 4 3" xfId="17841"/>
    <cellStyle name="#,##0 2 3 3 4 4" xfId="23338"/>
    <cellStyle name="#,##0 2 3 3 5" xfId="6114"/>
    <cellStyle name="#,##0 2 3 3 5 2" xfId="12086"/>
    <cellStyle name="#,##0 2 3 3 5 3" xfId="17842"/>
    <cellStyle name="#,##0 2 3 3 5 4" xfId="23339"/>
    <cellStyle name="#,##0 2 3 3 6" xfId="6115"/>
    <cellStyle name="#,##0 2 3 3 6 2" xfId="12087"/>
    <cellStyle name="#,##0 2 3 3 6 3" xfId="17843"/>
    <cellStyle name="#,##0 2 3 3 6 4" xfId="23340"/>
    <cellStyle name="#,##0 2 3 3 7" xfId="6116"/>
    <cellStyle name="#,##0 2 3 3 7 2" xfId="12088"/>
    <cellStyle name="#,##0 2 3 3 7 3" xfId="17844"/>
    <cellStyle name="#,##0 2 3 3 7 4" xfId="23341"/>
    <cellStyle name="#,##0 2 3 3 8" xfId="6117"/>
    <cellStyle name="#,##0 2 3 3 8 2" xfId="12089"/>
    <cellStyle name="#,##0 2 3 3 8 3" xfId="17845"/>
    <cellStyle name="#,##0 2 3 3 8 4" xfId="23342"/>
    <cellStyle name="#,##0 2 3 3 9" xfId="6118"/>
    <cellStyle name="#,##0 2 3 3 9 2" xfId="12090"/>
    <cellStyle name="#,##0 2 3 3 9 3" xfId="17846"/>
    <cellStyle name="#,##0 2 3 3 9 4" xfId="23343"/>
    <cellStyle name="#,##0 2 3 4" xfId="6119"/>
    <cellStyle name="#,##0 2 3 4 2" xfId="12091"/>
    <cellStyle name="#,##0 2 3 4 3" xfId="17847"/>
    <cellStyle name="#,##0 2 3 4 4" xfId="23344"/>
    <cellStyle name="#,##0 2 3 5" xfId="6120"/>
    <cellStyle name="#,##0 2 3 5 2" xfId="12092"/>
    <cellStyle name="#,##0 2 3 5 3" xfId="17848"/>
    <cellStyle name="#,##0 2 3 5 4" xfId="23345"/>
    <cellStyle name="#,##0 2 3 6" xfId="6121"/>
    <cellStyle name="#,##0 2 3 6 2" xfId="12093"/>
    <cellStyle name="#,##0 2 3 6 3" xfId="17849"/>
    <cellStyle name="#,##0 2 3 6 4" xfId="23346"/>
    <cellStyle name="#,##0 2 3 7" xfId="11489"/>
    <cellStyle name="#,##0 2 4" xfId="5631"/>
    <cellStyle name="#,##0 2 4 2" xfId="6122"/>
    <cellStyle name="#,##0 2 4 2 2" xfId="12094"/>
    <cellStyle name="#,##0 2 4 2 3" xfId="17850"/>
    <cellStyle name="#,##0 2 4 2 4" xfId="23347"/>
    <cellStyle name="#,##0 2 4 3" xfId="6123"/>
    <cellStyle name="#,##0 2 4 3 2" xfId="12095"/>
    <cellStyle name="#,##0 2 4 3 3" xfId="17851"/>
    <cellStyle name="#,##0 2 4 3 4" xfId="23348"/>
    <cellStyle name="#,##0 2 4 4" xfId="6124"/>
    <cellStyle name="#,##0 2 4 4 2" xfId="12096"/>
    <cellStyle name="#,##0 2 4 4 3" xfId="17852"/>
    <cellStyle name="#,##0 2 4 4 4" xfId="23349"/>
    <cellStyle name="#,##0 2 4 5" xfId="6125"/>
    <cellStyle name="#,##0 2 4 5 2" xfId="12097"/>
    <cellStyle name="#,##0 2 4 5 3" xfId="17853"/>
    <cellStyle name="#,##0 2 4 5 4" xfId="23350"/>
    <cellStyle name="#,##0 2 4 6" xfId="6126"/>
    <cellStyle name="#,##0 2 4 6 2" xfId="12098"/>
    <cellStyle name="#,##0 2 4 6 3" xfId="17854"/>
    <cellStyle name="#,##0 2 4 6 4" xfId="23351"/>
    <cellStyle name="#,##0 2 4 7" xfId="11605"/>
    <cellStyle name="#,##0 2 4 8" xfId="17376"/>
    <cellStyle name="#,##0 2 5" xfId="5612"/>
    <cellStyle name="#,##0 2 5 10" xfId="6127"/>
    <cellStyle name="#,##0 2 5 10 2" xfId="12099"/>
    <cellStyle name="#,##0 2 5 10 3" xfId="17855"/>
    <cellStyle name="#,##0 2 5 10 4" xfId="23352"/>
    <cellStyle name="#,##0 2 5 11" xfId="11594"/>
    <cellStyle name="#,##0 2 5 12" xfId="17366"/>
    <cellStyle name="#,##0 2 5 13" xfId="22918"/>
    <cellStyle name="#,##0 2 5 2" xfId="6128"/>
    <cellStyle name="#,##0 2 5 2 2" xfId="12100"/>
    <cellStyle name="#,##0 2 5 2 3" xfId="17856"/>
    <cellStyle name="#,##0 2 5 2 4" xfId="23353"/>
    <cellStyle name="#,##0 2 5 3" xfId="6129"/>
    <cellStyle name="#,##0 2 5 3 2" xfId="12101"/>
    <cellStyle name="#,##0 2 5 3 3" xfId="17857"/>
    <cellStyle name="#,##0 2 5 3 4" xfId="23354"/>
    <cellStyle name="#,##0 2 5 4" xfId="6130"/>
    <cellStyle name="#,##0 2 5 4 2" xfId="12102"/>
    <cellStyle name="#,##0 2 5 4 3" xfId="17858"/>
    <cellStyle name="#,##0 2 5 4 4" xfId="23355"/>
    <cellStyle name="#,##0 2 5 5" xfId="6131"/>
    <cellStyle name="#,##0 2 5 5 2" xfId="12103"/>
    <cellStyle name="#,##0 2 5 5 3" xfId="17859"/>
    <cellStyle name="#,##0 2 5 5 4" xfId="23356"/>
    <cellStyle name="#,##0 2 5 6" xfId="6132"/>
    <cellStyle name="#,##0 2 5 6 2" xfId="12104"/>
    <cellStyle name="#,##0 2 5 6 3" xfId="17860"/>
    <cellStyle name="#,##0 2 5 6 4" xfId="23357"/>
    <cellStyle name="#,##0 2 5 7" xfId="6133"/>
    <cellStyle name="#,##0 2 5 7 2" xfId="12105"/>
    <cellStyle name="#,##0 2 5 7 3" xfId="17861"/>
    <cellStyle name="#,##0 2 5 7 4" xfId="23358"/>
    <cellStyle name="#,##0 2 5 8" xfId="6134"/>
    <cellStyle name="#,##0 2 5 8 2" xfId="12106"/>
    <cellStyle name="#,##0 2 5 8 3" xfId="17862"/>
    <cellStyle name="#,##0 2 5 8 4" xfId="23359"/>
    <cellStyle name="#,##0 2 5 9" xfId="6135"/>
    <cellStyle name="#,##0 2 5 9 2" xfId="12107"/>
    <cellStyle name="#,##0 2 5 9 3" xfId="17863"/>
    <cellStyle name="#,##0 2 5 9 4" xfId="23360"/>
    <cellStyle name="#,##0 2 6" xfId="6136"/>
    <cellStyle name="#,##0 2 6 2" xfId="12108"/>
    <cellStyle name="#,##0 2 6 3" xfId="17864"/>
    <cellStyle name="#,##0 2 6 4" xfId="23361"/>
    <cellStyle name="#,##0 2 7" xfId="11342"/>
    <cellStyle name="#,##0 3" xfId="5398"/>
    <cellStyle name="#,##0 3 10" xfId="11392"/>
    <cellStyle name="#,##0 3 2" xfId="5686"/>
    <cellStyle name="#,##0 3 2 2" xfId="6137"/>
    <cellStyle name="#,##0 3 2 2 2" xfId="12109"/>
    <cellStyle name="#,##0 3 2 2 3" xfId="17865"/>
    <cellStyle name="#,##0 3 2 2 4" xfId="23362"/>
    <cellStyle name="#,##0 3 2 3" xfId="6138"/>
    <cellStyle name="#,##0 3 2 3 2" xfId="12110"/>
    <cellStyle name="#,##0 3 2 3 3" xfId="17866"/>
    <cellStyle name="#,##0 3 2 3 4" xfId="23363"/>
    <cellStyle name="#,##0 3 2 4" xfId="6139"/>
    <cellStyle name="#,##0 3 2 4 2" xfId="12111"/>
    <cellStyle name="#,##0 3 2 4 3" xfId="17867"/>
    <cellStyle name="#,##0 3 2 4 4" xfId="23364"/>
    <cellStyle name="#,##0 3 2 5" xfId="6140"/>
    <cellStyle name="#,##0 3 2 5 2" xfId="12112"/>
    <cellStyle name="#,##0 3 2 5 3" xfId="17868"/>
    <cellStyle name="#,##0 3 2 5 4" xfId="23365"/>
    <cellStyle name="#,##0 3 2 6" xfId="6141"/>
    <cellStyle name="#,##0 3 2 6 2" xfId="12113"/>
    <cellStyle name="#,##0 3 2 6 3" xfId="17869"/>
    <cellStyle name="#,##0 3 2 6 4" xfId="23366"/>
    <cellStyle name="#,##0 3 2 7" xfId="11659"/>
    <cellStyle name="#,##0 3 2 8" xfId="17429"/>
    <cellStyle name="#,##0 3 3" xfId="5926"/>
    <cellStyle name="#,##0 3 3 10" xfId="6142"/>
    <cellStyle name="#,##0 3 3 10 2" xfId="12114"/>
    <cellStyle name="#,##0 3 3 10 3" xfId="17870"/>
    <cellStyle name="#,##0 3 3 10 4" xfId="23367"/>
    <cellStyle name="#,##0 3 3 11" xfId="11899"/>
    <cellStyle name="#,##0 3 3 12" xfId="17656"/>
    <cellStyle name="#,##0 3 3 13" xfId="23153"/>
    <cellStyle name="#,##0 3 3 2" xfId="6143"/>
    <cellStyle name="#,##0 3 3 2 2" xfId="12115"/>
    <cellStyle name="#,##0 3 3 2 3" xfId="17871"/>
    <cellStyle name="#,##0 3 3 2 4" xfId="23368"/>
    <cellStyle name="#,##0 3 3 3" xfId="6144"/>
    <cellStyle name="#,##0 3 3 3 2" xfId="12116"/>
    <cellStyle name="#,##0 3 3 3 3" xfId="17872"/>
    <cellStyle name="#,##0 3 3 3 4" xfId="23369"/>
    <cellStyle name="#,##0 3 3 4" xfId="6145"/>
    <cellStyle name="#,##0 3 3 4 2" xfId="12117"/>
    <cellStyle name="#,##0 3 3 4 3" xfId="17873"/>
    <cellStyle name="#,##0 3 3 4 4" xfId="23370"/>
    <cellStyle name="#,##0 3 3 5" xfId="6146"/>
    <cellStyle name="#,##0 3 3 5 2" xfId="12118"/>
    <cellStyle name="#,##0 3 3 5 3" xfId="17874"/>
    <cellStyle name="#,##0 3 3 5 4" xfId="23371"/>
    <cellStyle name="#,##0 3 3 6" xfId="6147"/>
    <cellStyle name="#,##0 3 3 6 2" xfId="12119"/>
    <cellStyle name="#,##0 3 3 6 3" xfId="17875"/>
    <cellStyle name="#,##0 3 3 6 4" xfId="23372"/>
    <cellStyle name="#,##0 3 3 7" xfId="6148"/>
    <cellStyle name="#,##0 3 3 7 2" xfId="12120"/>
    <cellStyle name="#,##0 3 3 7 3" xfId="17876"/>
    <cellStyle name="#,##0 3 3 7 4" xfId="23373"/>
    <cellStyle name="#,##0 3 3 8" xfId="6149"/>
    <cellStyle name="#,##0 3 3 8 2" xfId="12121"/>
    <cellStyle name="#,##0 3 3 8 3" xfId="17877"/>
    <cellStyle name="#,##0 3 3 8 4" xfId="23374"/>
    <cellStyle name="#,##0 3 3 9" xfId="6150"/>
    <cellStyle name="#,##0 3 3 9 2" xfId="12122"/>
    <cellStyle name="#,##0 3 3 9 3" xfId="17878"/>
    <cellStyle name="#,##0 3 3 9 4" xfId="23375"/>
    <cellStyle name="#,##0 3 4" xfId="6151"/>
    <cellStyle name="#,##0 3 4 2" xfId="12123"/>
    <cellStyle name="#,##0 3 4 3" xfId="17879"/>
    <cellStyle name="#,##0 3 4 4" xfId="23376"/>
    <cellStyle name="#,##0 3 5" xfId="6152"/>
    <cellStyle name="#,##0 3 5 2" xfId="12124"/>
    <cellStyle name="#,##0 3 5 3" xfId="17880"/>
    <cellStyle name="#,##0 3 5 4" xfId="23377"/>
    <cellStyle name="#,##0 3 6" xfId="6153"/>
    <cellStyle name="#,##0 3 6 2" xfId="12125"/>
    <cellStyle name="#,##0 3 6 3" xfId="17881"/>
    <cellStyle name="#,##0 3 6 4" xfId="23378"/>
    <cellStyle name="#,##0 3 7" xfId="6154"/>
    <cellStyle name="#,##0 3 7 2" xfId="12126"/>
    <cellStyle name="#,##0 3 7 3" xfId="17882"/>
    <cellStyle name="#,##0 3 7 4" xfId="23379"/>
    <cellStyle name="#,##0 3 8" xfId="6155"/>
    <cellStyle name="#,##0 3 8 2" xfId="12127"/>
    <cellStyle name="#,##0 3 8 3" xfId="17883"/>
    <cellStyle name="#,##0 3 8 4" xfId="23380"/>
    <cellStyle name="#,##0 3 9" xfId="6156"/>
    <cellStyle name="#,##0 3 9 2" xfId="12128"/>
    <cellStyle name="#,##0 3 9 3" xfId="17884"/>
    <cellStyle name="#,##0 3 9 4" xfId="23381"/>
    <cellStyle name="#,##0 4" xfId="5368"/>
    <cellStyle name="#,##0 4 2" xfId="5656"/>
    <cellStyle name="#,##0 4 2 2" xfId="6157"/>
    <cellStyle name="#,##0 4 2 2 2" xfId="12129"/>
    <cellStyle name="#,##0 4 2 2 3" xfId="17885"/>
    <cellStyle name="#,##0 4 2 2 4" xfId="23382"/>
    <cellStyle name="#,##0 4 2 3" xfId="6158"/>
    <cellStyle name="#,##0 4 2 3 2" xfId="12130"/>
    <cellStyle name="#,##0 4 2 3 3" xfId="17886"/>
    <cellStyle name="#,##0 4 2 3 4" xfId="23383"/>
    <cellStyle name="#,##0 4 2 4" xfId="6159"/>
    <cellStyle name="#,##0 4 2 4 2" xfId="12131"/>
    <cellStyle name="#,##0 4 2 4 3" xfId="17887"/>
    <cellStyle name="#,##0 4 2 4 4" xfId="23384"/>
    <cellStyle name="#,##0 4 2 5" xfId="6160"/>
    <cellStyle name="#,##0 4 2 5 2" xfId="12132"/>
    <cellStyle name="#,##0 4 2 5 3" xfId="17888"/>
    <cellStyle name="#,##0 4 2 5 4" xfId="23385"/>
    <cellStyle name="#,##0 4 2 6" xfId="6161"/>
    <cellStyle name="#,##0 4 2 6 2" xfId="12133"/>
    <cellStyle name="#,##0 4 2 6 3" xfId="17889"/>
    <cellStyle name="#,##0 4 2 6 4" xfId="23386"/>
    <cellStyle name="#,##0 4 2 7" xfId="11629"/>
    <cellStyle name="#,##0 4 2 8" xfId="17399"/>
    <cellStyle name="#,##0 4 3" xfId="6162"/>
    <cellStyle name="#,##0 4 3 2" xfId="12134"/>
    <cellStyle name="#,##0 4 3 3" xfId="17890"/>
    <cellStyle name="#,##0 4 3 4" xfId="23387"/>
    <cellStyle name="#,##0 4 4" xfId="6163"/>
    <cellStyle name="#,##0 4 4 2" xfId="12135"/>
    <cellStyle name="#,##0 4 4 3" xfId="17891"/>
    <cellStyle name="#,##0 4 4 4" xfId="23388"/>
    <cellStyle name="#,##0 4 5" xfId="6164"/>
    <cellStyle name="#,##0 4 5 2" xfId="12136"/>
    <cellStyle name="#,##0 4 5 3" xfId="17892"/>
    <cellStyle name="#,##0 4 5 4" xfId="23389"/>
    <cellStyle name="#,##0 4 6" xfId="11362"/>
    <cellStyle name="#,##0 4 7" xfId="17165"/>
    <cellStyle name="#,##0 5" xfId="5600"/>
    <cellStyle name="#,##0 5 2" xfId="6165"/>
    <cellStyle name="#,##0 5 2 2" xfId="12137"/>
    <cellStyle name="#,##0 5 2 3" xfId="17893"/>
    <cellStyle name="#,##0 5 2 4" xfId="23390"/>
    <cellStyle name="#,##0 5 3" xfId="6166"/>
    <cellStyle name="#,##0 5 3 2" xfId="12138"/>
    <cellStyle name="#,##0 5 3 3" xfId="17894"/>
    <cellStyle name="#,##0 5 3 4" xfId="23391"/>
    <cellStyle name="#,##0 5 4" xfId="6167"/>
    <cellStyle name="#,##0 5 4 2" xfId="12139"/>
    <cellStyle name="#,##0 5 4 3" xfId="17895"/>
    <cellStyle name="#,##0 5 4 4" xfId="23392"/>
    <cellStyle name="#,##0 5 5" xfId="6168"/>
    <cellStyle name="#,##0 5 5 2" xfId="12140"/>
    <cellStyle name="#,##0 5 5 3" xfId="17896"/>
    <cellStyle name="#,##0 5 5 4" xfId="23393"/>
    <cellStyle name="#,##0 5 6" xfId="6169"/>
    <cellStyle name="#,##0 5 6 2" xfId="12141"/>
    <cellStyle name="#,##0 5 6 3" xfId="17897"/>
    <cellStyle name="#,##0 5 6 4" xfId="23394"/>
    <cellStyle name="#,##0 5 7" xfId="11584"/>
    <cellStyle name="#,##0 5 8" xfId="17356"/>
    <cellStyle name="#,##0 6" xfId="6170"/>
    <cellStyle name="#,##0 6 2" xfId="12142"/>
    <cellStyle name="#,##0 6 3" xfId="17898"/>
    <cellStyle name="#,##0 6 4" xfId="23395"/>
    <cellStyle name="#,##0 7" xfId="1123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2" xfId="5855"/>
    <cellStyle name="0.0 2 2 2 2" xfId="6171"/>
    <cellStyle name="0.0 2 2 2 2 2" xfId="12143"/>
    <cellStyle name="0.0 2 2 2 2 3" xfId="17899"/>
    <cellStyle name="0.0 2 2 2 2 4" xfId="23396"/>
    <cellStyle name="0.0 2 2 2 3" xfId="6172"/>
    <cellStyle name="0.0 2 2 2 3 2" xfId="12144"/>
    <cellStyle name="0.0 2 2 2 3 3" xfId="17900"/>
    <cellStyle name="0.0 2 2 2 3 4" xfId="23397"/>
    <cellStyle name="0.0 2 2 2 4" xfId="6173"/>
    <cellStyle name="0.0 2 2 2 4 2" xfId="12145"/>
    <cellStyle name="0.0 2 2 2 4 3" xfId="17901"/>
    <cellStyle name="0.0 2 2 2 4 4" xfId="23398"/>
    <cellStyle name="0.0 2 2 2 5" xfId="6174"/>
    <cellStyle name="0.0 2 2 2 5 2" xfId="12146"/>
    <cellStyle name="0.0 2 2 2 5 3" xfId="17902"/>
    <cellStyle name="0.0 2 2 2 5 4" xfId="23399"/>
    <cellStyle name="0.0 2 2 2 6" xfId="6175"/>
    <cellStyle name="0.0 2 2 2 6 2" xfId="12147"/>
    <cellStyle name="0.0 2 2 2 6 3" xfId="17903"/>
    <cellStyle name="0.0 2 2 2 6 4" xfId="23400"/>
    <cellStyle name="0.0 2 2 2 7" xfId="11828"/>
    <cellStyle name="0.0 2 2 2 8" xfId="17589"/>
    <cellStyle name="0.0 2 2 3" xfId="6176"/>
    <cellStyle name="0.0 2 2 3 2" xfId="12148"/>
    <cellStyle name="0.0 2 2 3 3" xfId="17904"/>
    <cellStyle name="0.0 2 2 3 4" xfId="23401"/>
    <cellStyle name="0.0 2 2 4" xfId="6177"/>
    <cellStyle name="0.0 2 2 4 2" xfId="12149"/>
    <cellStyle name="0.0 2 2 4 3" xfId="17905"/>
    <cellStyle name="0.0 2 2 4 4" xfId="23402"/>
    <cellStyle name="0.0 2 2 5" xfId="6178"/>
    <cellStyle name="0.0 2 2 5 2" xfId="12150"/>
    <cellStyle name="0.0 2 2 5 3" xfId="17906"/>
    <cellStyle name="0.0 2 2 5 4" xfId="23403"/>
    <cellStyle name="0.0 2 2 6" xfId="6179"/>
    <cellStyle name="0.0 2 2 6 2" xfId="12151"/>
    <cellStyle name="0.0 2 2 6 3" xfId="17907"/>
    <cellStyle name="0.0 2 2 6 4" xfId="23404"/>
    <cellStyle name="0.0 2 2 7" xfId="6180"/>
    <cellStyle name="0.0 2 2 7 2" xfId="12152"/>
    <cellStyle name="0.0 2 2 7 3" xfId="17908"/>
    <cellStyle name="0.0 2 2 7 4" xfId="23405"/>
    <cellStyle name="0.0 2 2 8" xfId="6181"/>
    <cellStyle name="0.0 2 2 8 2" xfId="12153"/>
    <cellStyle name="0.0 2 2 8 3" xfId="17909"/>
    <cellStyle name="0.0 2 2 8 4" xfId="23406"/>
    <cellStyle name="0.0 2 2 9" xfId="6182"/>
    <cellStyle name="0.0 2 2 9 2" xfId="12154"/>
    <cellStyle name="0.0 2 2 9 3" xfId="17910"/>
    <cellStyle name="0.0 2 2 9 4" xfId="23407"/>
    <cellStyle name="0.0 2 3" xfId="5367"/>
    <cellStyle name="0.0 2 3 2" xfId="5655"/>
    <cellStyle name="0.0 2 3 2 10" xfId="6183"/>
    <cellStyle name="0.0 2 3 2 10 2" xfId="12155"/>
    <cellStyle name="0.0 2 3 2 10 3" xfId="17911"/>
    <cellStyle name="0.0 2 3 2 10 4" xfId="23408"/>
    <cellStyle name="0.0 2 3 2 11" xfId="11628"/>
    <cellStyle name="0.0 2 3 2 12" xfId="22931"/>
    <cellStyle name="0.0 2 3 2 2" xfId="6184"/>
    <cellStyle name="0.0 2 3 2 2 2" xfId="12156"/>
    <cellStyle name="0.0 2 3 2 2 3" xfId="17912"/>
    <cellStyle name="0.0 2 3 2 2 4" xfId="23409"/>
    <cellStyle name="0.0 2 3 2 3" xfId="6185"/>
    <cellStyle name="0.0 2 3 2 3 2" xfId="12157"/>
    <cellStyle name="0.0 2 3 2 3 3" xfId="17913"/>
    <cellStyle name="0.0 2 3 2 3 4" xfId="23410"/>
    <cellStyle name="0.0 2 3 2 4" xfId="6186"/>
    <cellStyle name="0.0 2 3 2 4 2" xfId="12158"/>
    <cellStyle name="0.0 2 3 2 4 3" xfId="17914"/>
    <cellStyle name="0.0 2 3 2 4 4" xfId="23411"/>
    <cellStyle name="0.0 2 3 2 5" xfId="6187"/>
    <cellStyle name="0.0 2 3 2 5 2" xfId="12159"/>
    <cellStyle name="0.0 2 3 2 5 3" xfId="17915"/>
    <cellStyle name="0.0 2 3 2 5 4" xfId="23412"/>
    <cellStyle name="0.0 2 3 2 6" xfId="6188"/>
    <cellStyle name="0.0 2 3 2 6 2" xfId="12160"/>
    <cellStyle name="0.0 2 3 2 6 3" xfId="17916"/>
    <cellStyle name="0.0 2 3 2 6 4" xfId="23413"/>
    <cellStyle name="0.0 2 3 2 7" xfId="6189"/>
    <cellStyle name="0.0 2 3 2 7 2" xfId="12161"/>
    <cellStyle name="0.0 2 3 2 7 3" xfId="17917"/>
    <cellStyle name="0.0 2 3 2 7 4" xfId="23414"/>
    <cellStyle name="0.0 2 3 2 8" xfId="6190"/>
    <cellStyle name="0.0 2 3 2 8 2" xfId="12162"/>
    <cellStyle name="0.0 2 3 2 8 3" xfId="17918"/>
    <cellStyle name="0.0 2 3 2 8 4" xfId="23415"/>
    <cellStyle name="0.0 2 3 2 9" xfId="6191"/>
    <cellStyle name="0.0 2 3 2 9 2" xfId="12163"/>
    <cellStyle name="0.0 2 3 2 9 3" xfId="17919"/>
    <cellStyle name="0.0 2 3 2 9 4" xfId="23416"/>
    <cellStyle name="0.0 2 3 3" xfId="5898"/>
    <cellStyle name="0.0 2 3 3 10" xfId="6192"/>
    <cellStyle name="0.0 2 3 3 10 2" xfId="12164"/>
    <cellStyle name="0.0 2 3 3 10 3" xfId="17920"/>
    <cellStyle name="0.0 2 3 3 10 4" xfId="23417"/>
    <cellStyle name="0.0 2 3 3 11" xfId="11871"/>
    <cellStyle name="0.0 2 3 3 12" xfId="17628"/>
    <cellStyle name="0.0 2 3 3 13" xfId="23125"/>
    <cellStyle name="0.0 2 3 3 2" xfId="6193"/>
    <cellStyle name="0.0 2 3 3 2 2" xfId="12165"/>
    <cellStyle name="0.0 2 3 3 2 3" xfId="17921"/>
    <cellStyle name="0.0 2 3 3 2 4" xfId="23418"/>
    <cellStyle name="0.0 2 3 3 3" xfId="6194"/>
    <cellStyle name="0.0 2 3 3 3 2" xfId="12166"/>
    <cellStyle name="0.0 2 3 3 3 3" xfId="17922"/>
    <cellStyle name="0.0 2 3 3 3 4" xfId="23419"/>
    <cellStyle name="0.0 2 3 3 4" xfId="6195"/>
    <cellStyle name="0.0 2 3 3 4 2" xfId="12167"/>
    <cellStyle name="0.0 2 3 3 4 3" xfId="17923"/>
    <cellStyle name="0.0 2 3 3 4 4" xfId="23420"/>
    <cellStyle name="0.0 2 3 3 5" xfId="6196"/>
    <cellStyle name="0.0 2 3 3 5 2" xfId="12168"/>
    <cellStyle name="0.0 2 3 3 5 3" xfId="17924"/>
    <cellStyle name="0.0 2 3 3 5 4" xfId="23421"/>
    <cellStyle name="0.0 2 3 3 6" xfId="6197"/>
    <cellStyle name="0.0 2 3 3 6 2" xfId="12169"/>
    <cellStyle name="0.0 2 3 3 6 3" xfId="17925"/>
    <cellStyle name="0.0 2 3 3 6 4" xfId="23422"/>
    <cellStyle name="0.0 2 3 3 7" xfId="6198"/>
    <cellStyle name="0.0 2 3 3 7 2" xfId="12170"/>
    <cellStyle name="0.0 2 3 3 7 3" xfId="17926"/>
    <cellStyle name="0.0 2 3 3 7 4" xfId="23423"/>
    <cellStyle name="0.0 2 3 3 8" xfId="6199"/>
    <cellStyle name="0.0 2 3 3 8 2" xfId="12171"/>
    <cellStyle name="0.0 2 3 3 8 3" xfId="17927"/>
    <cellStyle name="0.0 2 3 3 8 4" xfId="23424"/>
    <cellStyle name="0.0 2 3 3 9" xfId="6200"/>
    <cellStyle name="0.0 2 3 3 9 2" xfId="12172"/>
    <cellStyle name="0.0 2 3 3 9 3" xfId="17928"/>
    <cellStyle name="0.0 2 3 3 9 4" xfId="23425"/>
    <cellStyle name="0.0 2 3 4" xfId="6201"/>
    <cellStyle name="0.0 2 3 4 2" xfId="12173"/>
    <cellStyle name="0.0 2 3 4 3" xfId="17929"/>
    <cellStyle name="0.0 2 3 4 4" xfId="23426"/>
    <cellStyle name="0.0 2 3 5" xfId="6202"/>
    <cellStyle name="0.0 2 3 5 2" xfId="12174"/>
    <cellStyle name="0.0 2 3 5 3" xfId="17930"/>
    <cellStyle name="0.0 2 3 5 4" xfId="23427"/>
    <cellStyle name="0.0 2 3 6" xfId="6203"/>
    <cellStyle name="0.0 2 3 6 2" xfId="12175"/>
    <cellStyle name="0.0 2 3 6 3" xfId="17931"/>
    <cellStyle name="0.0 2 3 6 4" xfId="23428"/>
    <cellStyle name="0.0 2 3 7" xfId="11361"/>
    <cellStyle name="0.0 2 4" xfId="5632"/>
    <cellStyle name="0.0 2 4 2" xfId="6204"/>
    <cellStyle name="0.0 2 4 2 2" xfId="12176"/>
    <cellStyle name="0.0 2 4 2 3" xfId="17932"/>
    <cellStyle name="0.0 2 4 2 4" xfId="23429"/>
    <cellStyle name="0.0 2 4 3" xfId="6205"/>
    <cellStyle name="0.0 2 4 3 2" xfId="12177"/>
    <cellStyle name="0.0 2 4 3 3" xfId="17933"/>
    <cellStyle name="0.0 2 4 3 4" xfId="23430"/>
    <cellStyle name="0.0 2 4 4" xfId="6206"/>
    <cellStyle name="0.0 2 4 4 2" xfId="12178"/>
    <cellStyle name="0.0 2 4 4 3" xfId="17934"/>
    <cellStyle name="0.0 2 4 4 4" xfId="23431"/>
    <cellStyle name="0.0 2 4 5" xfId="6207"/>
    <cellStyle name="0.0 2 4 5 2" xfId="12179"/>
    <cellStyle name="0.0 2 4 5 3" xfId="17935"/>
    <cellStyle name="0.0 2 4 5 4" xfId="23432"/>
    <cellStyle name="0.0 2 4 6" xfId="6208"/>
    <cellStyle name="0.0 2 4 6 2" xfId="12180"/>
    <cellStyle name="0.0 2 4 6 3" xfId="17936"/>
    <cellStyle name="0.0 2 4 6 4" xfId="23433"/>
    <cellStyle name="0.0 2 4 7" xfId="11606"/>
    <cellStyle name="0.0 2 4 8" xfId="17377"/>
    <cellStyle name="0.0 2 5" xfId="5611"/>
    <cellStyle name="0.0 2 5 10" xfId="6209"/>
    <cellStyle name="0.0 2 5 10 2" xfId="12181"/>
    <cellStyle name="0.0 2 5 10 3" xfId="17937"/>
    <cellStyle name="0.0 2 5 10 4" xfId="23434"/>
    <cellStyle name="0.0 2 5 11" xfId="11593"/>
    <cellStyle name="0.0 2 5 12" xfId="17365"/>
    <cellStyle name="0.0 2 5 13" xfId="22917"/>
    <cellStyle name="0.0 2 5 2" xfId="6210"/>
    <cellStyle name="0.0 2 5 2 2" xfId="12182"/>
    <cellStyle name="0.0 2 5 2 3" xfId="17938"/>
    <cellStyle name="0.0 2 5 2 4" xfId="23435"/>
    <cellStyle name="0.0 2 5 3" xfId="6211"/>
    <cellStyle name="0.0 2 5 3 2" xfId="12183"/>
    <cellStyle name="0.0 2 5 3 3" xfId="17939"/>
    <cellStyle name="0.0 2 5 3 4" xfId="23436"/>
    <cellStyle name="0.0 2 5 4" xfId="6212"/>
    <cellStyle name="0.0 2 5 4 2" xfId="12184"/>
    <cellStyle name="0.0 2 5 4 3" xfId="17940"/>
    <cellStyle name="0.0 2 5 4 4" xfId="23437"/>
    <cellStyle name="0.0 2 5 5" xfId="6213"/>
    <cellStyle name="0.0 2 5 5 2" xfId="12185"/>
    <cellStyle name="0.0 2 5 5 3" xfId="17941"/>
    <cellStyle name="0.0 2 5 5 4" xfId="23438"/>
    <cellStyle name="0.0 2 5 6" xfId="6214"/>
    <cellStyle name="0.0 2 5 6 2" xfId="12186"/>
    <cellStyle name="0.0 2 5 6 3" xfId="17942"/>
    <cellStyle name="0.0 2 5 6 4" xfId="23439"/>
    <cellStyle name="0.0 2 5 7" xfId="6215"/>
    <cellStyle name="0.0 2 5 7 2" xfId="12187"/>
    <cellStyle name="0.0 2 5 7 3" xfId="17943"/>
    <cellStyle name="0.0 2 5 7 4" xfId="23440"/>
    <cellStyle name="0.0 2 5 8" xfId="6216"/>
    <cellStyle name="0.0 2 5 8 2" xfId="12188"/>
    <cellStyle name="0.0 2 5 8 3" xfId="17944"/>
    <cellStyle name="0.0 2 5 8 4" xfId="23441"/>
    <cellStyle name="0.0 2 5 9" xfId="6217"/>
    <cellStyle name="0.0 2 5 9 2" xfId="12189"/>
    <cellStyle name="0.0 2 5 9 3" xfId="17945"/>
    <cellStyle name="0.0 2 5 9 4" xfId="23442"/>
    <cellStyle name="0.0 2 6" xfId="6218"/>
    <cellStyle name="0.0 2 6 2" xfId="12190"/>
    <cellStyle name="0.0 2 6 3" xfId="17946"/>
    <cellStyle name="0.0 2 6 4" xfId="23443"/>
    <cellStyle name="0.0 2 7" xfId="11343"/>
    <cellStyle name="0.0 3" xfId="5546"/>
    <cellStyle name="0.0 3 10" xfId="11539"/>
    <cellStyle name="0.0 3 2" xfId="5834"/>
    <cellStyle name="0.0 3 2 2" xfId="6219"/>
    <cellStyle name="0.0 3 2 2 2" xfId="12191"/>
    <cellStyle name="0.0 3 2 2 3" xfId="17947"/>
    <cellStyle name="0.0 3 2 2 4" xfId="23444"/>
    <cellStyle name="0.0 3 2 3" xfId="6220"/>
    <cellStyle name="0.0 3 2 3 2" xfId="12192"/>
    <cellStyle name="0.0 3 2 3 3" xfId="17948"/>
    <cellStyle name="0.0 3 2 3 4" xfId="23445"/>
    <cellStyle name="0.0 3 2 4" xfId="6221"/>
    <cellStyle name="0.0 3 2 4 2" xfId="12193"/>
    <cellStyle name="0.0 3 2 4 3" xfId="17949"/>
    <cellStyle name="0.0 3 2 4 4" xfId="23446"/>
    <cellStyle name="0.0 3 2 5" xfId="6222"/>
    <cellStyle name="0.0 3 2 5 2" xfId="12194"/>
    <cellStyle name="0.0 3 2 5 3" xfId="17950"/>
    <cellStyle name="0.0 3 2 5 4" xfId="23447"/>
    <cellStyle name="0.0 3 2 6" xfId="6223"/>
    <cellStyle name="0.0 3 2 6 2" xfId="12195"/>
    <cellStyle name="0.0 3 2 6 3" xfId="17951"/>
    <cellStyle name="0.0 3 2 6 4" xfId="23448"/>
    <cellStyle name="0.0 3 2 7" xfId="11807"/>
    <cellStyle name="0.0 3 2 8" xfId="17569"/>
    <cellStyle name="0.0 3 3" xfId="6056"/>
    <cellStyle name="0.0 3 3 10" xfId="6224"/>
    <cellStyle name="0.0 3 3 10 2" xfId="12196"/>
    <cellStyle name="0.0 3 3 10 3" xfId="17952"/>
    <cellStyle name="0.0 3 3 10 4" xfId="23449"/>
    <cellStyle name="0.0 3 3 11" xfId="12028"/>
    <cellStyle name="0.0 3 3 12" xfId="17784"/>
    <cellStyle name="0.0 3 3 13" xfId="23281"/>
    <cellStyle name="0.0 3 3 2" xfId="6225"/>
    <cellStyle name="0.0 3 3 2 2" xfId="12197"/>
    <cellStyle name="0.0 3 3 2 3" xfId="17953"/>
    <cellStyle name="0.0 3 3 2 4" xfId="23450"/>
    <cellStyle name="0.0 3 3 3" xfId="6226"/>
    <cellStyle name="0.0 3 3 3 2" xfId="12198"/>
    <cellStyle name="0.0 3 3 3 3" xfId="17954"/>
    <cellStyle name="0.0 3 3 3 4" xfId="23451"/>
    <cellStyle name="0.0 3 3 4" xfId="6227"/>
    <cellStyle name="0.0 3 3 4 2" xfId="12199"/>
    <cellStyle name="0.0 3 3 4 3" xfId="17955"/>
    <cellStyle name="0.0 3 3 4 4" xfId="23452"/>
    <cellStyle name="0.0 3 3 5" xfId="6228"/>
    <cellStyle name="0.0 3 3 5 2" xfId="12200"/>
    <cellStyle name="0.0 3 3 5 3" xfId="17956"/>
    <cellStyle name="0.0 3 3 5 4" xfId="23453"/>
    <cellStyle name="0.0 3 3 6" xfId="6229"/>
    <cellStyle name="0.0 3 3 6 2" xfId="12201"/>
    <cellStyle name="0.0 3 3 6 3" xfId="17957"/>
    <cellStyle name="0.0 3 3 6 4" xfId="23454"/>
    <cellStyle name="0.0 3 3 7" xfId="6230"/>
    <cellStyle name="0.0 3 3 7 2" xfId="12202"/>
    <cellStyle name="0.0 3 3 7 3" xfId="17958"/>
    <cellStyle name="0.0 3 3 7 4" xfId="23455"/>
    <cellStyle name="0.0 3 3 8" xfId="6231"/>
    <cellStyle name="0.0 3 3 8 2" xfId="12203"/>
    <cellStyle name="0.0 3 3 8 3" xfId="17959"/>
    <cellStyle name="0.0 3 3 8 4" xfId="23456"/>
    <cellStyle name="0.0 3 3 9" xfId="6232"/>
    <cellStyle name="0.0 3 3 9 2" xfId="12204"/>
    <cellStyle name="0.0 3 3 9 3" xfId="17960"/>
    <cellStyle name="0.0 3 3 9 4" xfId="23457"/>
    <cellStyle name="0.0 3 4" xfId="6233"/>
    <cellStyle name="0.0 3 4 2" xfId="12205"/>
    <cellStyle name="0.0 3 4 3" xfId="17961"/>
    <cellStyle name="0.0 3 4 4" xfId="23458"/>
    <cellStyle name="0.0 3 5" xfId="6234"/>
    <cellStyle name="0.0 3 5 2" xfId="12206"/>
    <cellStyle name="0.0 3 5 3" xfId="17962"/>
    <cellStyle name="0.0 3 5 4" xfId="23459"/>
    <cellStyle name="0.0 3 6" xfId="6235"/>
    <cellStyle name="0.0 3 6 2" xfId="12207"/>
    <cellStyle name="0.0 3 6 3" xfId="17963"/>
    <cellStyle name="0.0 3 6 4" xfId="23460"/>
    <cellStyle name="0.0 3 7" xfId="6236"/>
    <cellStyle name="0.0 3 7 2" xfId="12208"/>
    <cellStyle name="0.0 3 7 3" xfId="17964"/>
    <cellStyle name="0.0 3 7 4" xfId="23461"/>
    <cellStyle name="0.0 3 8" xfId="6237"/>
    <cellStyle name="0.0 3 8 2" xfId="12209"/>
    <cellStyle name="0.0 3 8 3" xfId="17965"/>
    <cellStyle name="0.0 3 8 4" xfId="23462"/>
    <cellStyle name="0.0 3 9" xfId="6238"/>
    <cellStyle name="0.0 3 9 2" xfId="12210"/>
    <cellStyle name="0.0 3 9 3" xfId="17966"/>
    <cellStyle name="0.0 3 9 4" xfId="23463"/>
    <cellStyle name="0.0 4" xfId="5365"/>
    <cellStyle name="0.0 4 2" xfId="5653"/>
    <cellStyle name="0.0 4 2 2" xfId="6239"/>
    <cellStyle name="0.0 4 2 2 2" xfId="12211"/>
    <cellStyle name="0.0 4 2 2 3" xfId="17967"/>
    <cellStyle name="0.0 4 2 2 4" xfId="23464"/>
    <cellStyle name="0.0 4 2 3" xfId="6240"/>
    <cellStyle name="0.0 4 2 3 2" xfId="12212"/>
    <cellStyle name="0.0 4 2 3 3" xfId="17968"/>
    <cellStyle name="0.0 4 2 3 4" xfId="23465"/>
    <cellStyle name="0.0 4 2 4" xfId="6241"/>
    <cellStyle name="0.0 4 2 4 2" xfId="12213"/>
    <cellStyle name="0.0 4 2 4 3" xfId="17969"/>
    <cellStyle name="0.0 4 2 4 4" xfId="23466"/>
    <cellStyle name="0.0 4 2 5" xfId="6242"/>
    <cellStyle name="0.0 4 2 5 2" xfId="12214"/>
    <cellStyle name="0.0 4 2 5 3" xfId="17970"/>
    <cellStyle name="0.0 4 2 5 4" xfId="23467"/>
    <cellStyle name="0.0 4 2 6" xfId="6243"/>
    <cellStyle name="0.0 4 2 6 2" xfId="12215"/>
    <cellStyle name="0.0 4 2 6 3" xfId="17971"/>
    <cellStyle name="0.0 4 2 6 4" xfId="23468"/>
    <cellStyle name="0.0 4 2 7" xfId="11626"/>
    <cellStyle name="0.0 4 2 8" xfId="17397"/>
    <cellStyle name="0.0 4 3" xfId="6244"/>
    <cellStyle name="0.0 4 3 2" xfId="12216"/>
    <cellStyle name="0.0 4 3 3" xfId="17972"/>
    <cellStyle name="0.0 4 3 4" xfId="23469"/>
    <cellStyle name="0.0 4 4" xfId="6245"/>
    <cellStyle name="0.0 4 4 2" xfId="12217"/>
    <cellStyle name="0.0 4 4 3" xfId="17973"/>
    <cellStyle name="0.0 4 4 4" xfId="23470"/>
    <cellStyle name="0.0 4 5" xfId="6246"/>
    <cellStyle name="0.0 4 5 2" xfId="12218"/>
    <cellStyle name="0.0 4 5 3" xfId="17974"/>
    <cellStyle name="0.0 4 5 4" xfId="23471"/>
    <cellStyle name="0.0 4 6" xfId="11359"/>
    <cellStyle name="0.0 4 7" xfId="11257"/>
    <cellStyle name="0.0 5" xfId="5602"/>
    <cellStyle name="0.0 5 2" xfId="6247"/>
    <cellStyle name="0.0 5 2 2" xfId="12219"/>
    <cellStyle name="0.0 5 2 3" xfId="17975"/>
    <cellStyle name="0.0 5 2 4" xfId="23472"/>
    <cellStyle name="0.0 5 3" xfId="6248"/>
    <cellStyle name="0.0 5 3 2" xfId="12220"/>
    <cellStyle name="0.0 5 3 3" xfId="17976"/>
    <cellStyle name="0.0 5 3 4" xfId="23473"/>
    <cellStyle name="0.0 5 4" xfId="6249"/>
    <cellStyle name="0.0 5 4 2" xfId="12221"/>
    <cellStyle name="0.0 5 4 3" xfId="17977"/>
    <cellStyle name="0.0 5 4 4" xfId="23474"/>
    <cellStyle name="0.0 5 5" xfId="6250"/>
    <cellStyle name="0.0 5 5 2" xfId="12222"/>
    <cellStyle name="0.0 5 5 3" xfId="17978"/>
    <cellStyle name="0.0 5 5 4" xfId="23475"/>
    <cellStyle name="0.0 5 6" xfId="6251"/>
    <cellStyle name="0.0 5 6 2" xfId="12223"/>
    <cellStyle name="0.0 5 6 3" xfId="17979"/>
    <cellStyle name="0.0 5 6 4" xfId="23476"/>
    <cellStyle name="0.0 5 7" xfId="11585"/>
    <cellStyle name="0.0 5 8" xfId="17357"/>
    <cellStyle name="0.0 6" xfId="6252"/>
    <cellStyle name="0.0 6 2" xfId="12224"/>
    <cellStyle name="0.0 6 3" xfId="17980"/>
    <cellStyle name="0.0 6 4" xfId="23477"/>
    <cellStyle name="0.0 7" xfId="11239"/>
    <cellStyle name="0.00" xfId="222"/>
    <cellStyle name="0.00 2" xfId="5225"/>
    <cellStyle name="0.00 2 2" xfId="5568"/>
    <cellStyle name="0.00 2 2 10" xfId="11559"/>
    <cellStyle name="0.00 2 2 2" xfId="5856"/>
    <cellStyle name="0.00 2 2 2 2" xfId="6253"/>
    <cellStyle name="0.00 2 2 2 2 2" xfId="12225"/>
    <cellStyle name="0.00 2 2 2 2 3" xfId="17981"/>
    <cellStyle name="0.00 2 2 2 2 4" xfId="23478"/>
    <cellStyle name="0.00 2 2 2 3" xfId="6254"/>
    <cellStyle name="0.00 2 2 2 3 2" xfId="12226"/>
    <cellStyle name="0.00 2 2 2 3 3" xfId="17982"/>
    <cellStyle name="0.00 2 2 2 3 4" xfId="23479"/>
    <cellStyle name="0.00 2 2 2 4" xfId="6255"/>
    <cellStyle name="0.00 2 2 2 4 2" xfId="12227"/>
    <cellStyle name="0.00 2 2 2 4 3" xfId="17983"/>
    <cellStyle name="0.00 2 2 2 4 4" xfId="23480"/>
    <cellStyle name="0.00 2 2 2 5" xfId="6256"/>
    <cellStyle name="0.00 2 2 2 5 2" xfId="12228"/>
    <cellStyle name="0.00 2 2 2 5 3" xfId="17984"/>
    <cellStyle name="0.00 2 2 2 5 4" xfId="23481"/>
    <cellStyle name="0.00 2 2 2 6" xfId="6257"/>
    <cellStyle name="0.00 2 2 2 6 2" xfId="12229"/>
    <cellStyle name="0.00 2 2 2 6 3" xfId="17985"/>
    <cellStyle name="0.00 2 2 2 6 4" xfId="23482"/>
    <cellStyle name="0.00 2 2 2 7" xfId="11829"/>
    <cellStyle name="0.00 2 2 2 8" xfId="17590"/>
    <cellStyle name="0.00 2 2 3" xfId="6258"/>
    <cellStyle name="0.00 2 2 3 2" xfId="12230"/>
    <cellStyle name="0.00 2 2 3 3" xfId="17986"/>
    <cellStyle name="0.00 2 2 3 4" xfId="23483"/>
    <cellStyle name="0.00 2 2 4" xfId="6259"/>
    <cellStyle name="0.00 2 2 4 2" xfId="12231"/>
    <cellStyle name="0.00 2 2 4 3" xfId="17987"/>
    <cellStyle name="0.00 2 2 4 4" xfId="23484"/>
    <cellStyle name="0.00 2 2 5" xfId="6260"/>
    <cellStyle name="0.00 2 2 5 2" xfId="12232"/>
    <cellStyle name="0.00 2 2 5 3" xfId="17988"/>
    <cellStyle name="0.00 2 2 5 4" xfId="23485"/>
    <cellStyle name="0.00 2 2 6" xfId="6261"/>
    <cellStyle name="0.00 2 2 6 2" xfId="12233"/>
    <cellStyle name="0.00 2 2 6 3" xfId="17989"/>
    <cellStyle name="0.00 2 2 6 4" xfId="23486"/>
    <cellStyle name="0.00 2 2 7" xfId="6262"/>
    <cellStyle name="0.00 2 2 7 2" xfId="12234"/>
    <cellStyle name="0.00 2 2 7 3" xfId="17990"/>
    <cellStyle name="0.00 2 2 7 4" xfId="23487"/>
    <cellStyle name="0.00 2 2 8" xfId="6263"/>
    <cellStyle name="0.00 2 2 8 2" xfId="12235"/>
    <cellStyle name="0.00 2 2 8 3" xfId="17991"/>
    <cellStyle name="0.00 2 2 8 4" xfId="23488"/>
    <cellStyle name="0.00 2 2 9" xfId="6264"/>
    <cellStyle name="0.00 2 2 9 2" xfId="12236"/>
    <cellStyle name="0.00 2 2 9 3" xfId="17992"/>
    <cellStyle name="0.00 2 2 9 4" xfId="23489"/>
    <cellStyle name="0.00 2 3" xfId="5496"/>
    <cellStyle name="0.00 2 3 2" xfId="5784"/>
    <cellStyle name="0.00 2 3 2 10" xfId="6265"/>
    <cellStyle name="0.00 2 3 2 10 2" xfId="12237"/>
    <cellStyle name="0.00 2 3 2 10 3" xfId="17993"/>
    <cellStyle name="0.00 2 3 2 10 4" xfId="23490"/>
    <cellStyle name="0.00 2 3 2 11" xfId="11757"/>
    <cellStyle name="0.00 2 3 2 12" xfId="23037"/>
    <cellStyle name="0.00 2 3 2 2" xfId="6266"/>
    <cellStyle name="0.00 2 3 2 2 2" xfId="12238"/>
    <cellStyle name="0.00 2 3 2 2 3" xfId="17994"/>
    <cellStyle name="0.00 2 3 2 2 4" xfId="23491"/>
    <cellStyle name="0.00 2 3 2 3" xfId="6267"/>
    <cellStyle name="0.00 2 3 2 3 2" xfId="12239"/>
    <cellStyle name="0.00 2 3 2 3 3" xfId="17995"/>
    <cellStyle name="0.00 2 3 2 3 4" xfId="23492"/>
    <cellStyle name="0.00 2 3 2 4" xfId="6268"/>
    <cellStyle name="0.00 2 3 2 4 2" xfId="12240"/>
    <cellStyle name="0.00 2 3 2 4 3" xfId="17996"/>
    <cellStyle name="0.00 2 3 2 4 4" xfId="23493"/>
    <cellStyle name="0.00 2 3 2 5" xfId="6269"/>
    <cellStyle name="0.00 2 3 2 5 2" xfId="12241"/>
    <cellStyle name="0.00 2 3 2 5 3" xfId="17997"/>
    <cellStyle name="0.00 2 3 2 5 4" xfId="23494"/>
    <cellStyle name="0.00 2 3 2 6" xfId="6270"/>
    <cellStyle name="0.00 2 3 2 6 2" xfId="12242"/>
    <cellStyle name="0.00 2 3 2 6 3" xfId="17998"/>
    <cellStyle name="0.00 2 3 2 6 4" xfId="23495"/>
    <cellStyle name="0.00 2 3 2 7" xfId="6271"/>
    <cellStyle name="0.00 2 3 2 7 2" xfId="12243"/>
    <cellStyle name="0.00 2 3 2 7 3" xfId="17999"/>
    <cellStyle name="0.00 2 3 2 7 4" xfId="23496"/>
    <cellStyle name="0.00 2 3 2 8" xfId="6272"/>
    <cellStyle name="0.00 2 3 2 8 2" xfId="12244"/>
    <cellStyle name="0.00 2 3 2 8 3" xfId="18000"/>
    <cellStyle name="0.00 2 3 2 8 4" xfId="23497"/>
    <cellStyle name="0.00 2 3 2 9" xfId="6273"/>
    <cellStyle name="0.00 2 3 2 9 2" xfId="12245"/>
    <cellStyle name="0.00 2 3 2 9 3" xfId="18001"/>
    <cellStyle name="0.00 2 3 2 9 4" xfId="23498"/>
    <cellStyle name="0.00 2 3 3" xfId="6009"/>
    <cellStyle name="0.00 2 3 3 10" xfId="6274"/>
    <cellStyle name="0.00 2 3 3 10 2" xfId="12246"/>
    <cellStyle name="0.00 2 3 3 10 3" xfId="18002"/>
    <cellStyle name="0.00 2 3 3 10 4" xfId="23499"/>
    <cellStyle name="0.00 2 3 3 11" xfId="11982"/>
    <cellStyle name="0.00 2 3 3 12" xfId="17739"/>
    <cellStyle name="0.00 2 3 3 13" xfId="23236"/>
    <cellStyle name="0.00 2 3 3 2" xfId="6275"/>
    <cellStyle name="0.00 2 3 3 2 2" xfId="12247"/>
    <cellStyle name="0.00 2 3 3 2 3" xfId="18003"/>
    <cellStyle name="0.00 2 3 3 2 4" xfId="23500"/>
    <cellStyle name="0.00 2 3 3 3" xfId="6276"/>
    <cellStyle name="0.00 2 3 3 3 2" xfId="12248"/>
    <cellStyle name="0.00 2 3 3 3 3" xfId="18004"/>
    <cellStyle name="0.00 2 3 3 3 4" xfId="23501"/>
    <cellStyle name="0.00 2 3 3 4" xfId="6277"/>
    <cellStyle name="0.00 2 3 3 4 2" xfId="12249"/>
    <cellStyle name="0.00 2 3 3 4 3" xfId="18005"/>
    <cellStyle name="0.00 2 3 3 4 4" xfId="23502"/>
    <cellStyle name="0.00 2 3 3 5" xfId="6278"/>
    <cellStyle name="0.00 2 3 3 5 2" xfId="12250"/>
    <cellStyle name="0.00 2 3 3 5 3" xfId="18006"/>
    <cellStyle name="0.00 2 3 3 5 4" xfId="23503"/>
    <cellStyle name="0.00 2 3 3 6" xfId="6279"/>
    <cellStyle name="0.00 2 3 3 6 2" xfId="12251"/>
    <cellStyle name="0.00 2 3 3 6 3" xfId="18007"/>
    <cellStyle name="0.00 2 3 3 6 4" xfId="23504"/>
    <cellStyle name="0.00 2 3 3 7" xfId="6280"/>
    <cellStyle name="0.00 2 3 3 7 2" xfId="12252"/>
    <cellStyle name="0.00 2 3 3 7 3" xfId="18008"/>
    <cellStyle name="0.00 2 3 3 7 4" xfId="23505"/>
    <cellStyle name="0.00 2 3 3 8" xfId="6281"/>
    <cellStyle name="0.00 2 3 3 8 2" xfId="12253"/>
    <cellStyle name="0.00 2 3 3 8 3" xfId="18009"/>
    <cellStyle name="0.00 2 3 3 8 4" xfId="23506"/>
    <cellStyle name="0.00 2 3 3 9" xfId="6282"/>
    <cellStyle name="0.00 2 3 3 9 2" xfId="12254"/>
    <cellStyle name="0.00 2 3 3 9 3" xfId="18010"/>
    <cellStyle name="0.00 2 3 3 9 4" xfId="23507"/>
    <cellStyle name="0.00 2 3 4" xfId="6283"/>
    <cellStyle name="0.00 2 3 4 2" xfId="12255"/>
    <cellStyle name="0.00 2 3 4 3" xfId="18011"/>
    <cellStyle name="0.00 2 3 4 4" xfId="23508"/>
    <cellStyle name="0.00 2 3 5" xfId="6284"/>
    <cellStyle name="0.00 2 3 5 2" xfId="12256"/>
    <cellStyle name="0.00 2 3 5 3" xfId="18012"/>
    <cellStyle name="0.00 2 3 5 4" xfId="23509"/>
    <cellStyle name="0.00 2 3 6" xfId="6285"/>
    <cellStyle name="0.00 2 3 6 2" xfId="12257"/>
    <cellStyle name="0.00 2 3 6 3" xfId="18013"/>
    <cellStyle name="0.00 2 3 6 4" xfId="23510"/>
    <cellStyle name="0.00 2 3 7" xfId="11490"/>
    <cellStyle name="0.00 2 4" xfId="5633"/>
    <cellStyle name="0.00 2 4 2" xfId="6286"/>
    <cellStyle name="0.00 2 4 2 2" xfId="12258"/>
    <cellStyle name="0.00 2 4 2 3" xfId="18014"/>
    <cellStyle name="0.00 2 4 2 4" xfId="23511"/>
    <cellStyle name="0.00 2 4 3" xfId="6287"/>
    <cellStyle name="0.00 2 4 3 2" xfId="12259"/>
    <cellStyle name="0.00 2 4 3 3" xfId="18015"/>
    <cellStyle name="0.00 2 4 3 4" xfId="23512"/>
    <cellStyle name="0.00 2 4 4" xfId="6288"/>
    <cellStyle name="0.00 2 4 4 2" xfId="12260"/>
    <cellStyle name="0.00 2 4 4 3" xfId="18016"/>
    <cellStyle name="0.00 2 4 4 4" xfId="23513"/>
    <cellStyle name="0.00 2 4 5" xfId="6289"/>
    <cellStyle name="0.00 2 4 5 2" xfId="12261"/>
    <cellStyle name="0.00 2 4 5 3" xfId="18017"/>
    <cellStyle name="0.00 2 4 5 4" xfId="23514"/>
    <cellStyle name="0.00 2 4 6" xfId="6290"/>
    <cellStyle name="0.00 2 4 6 2" xfId="12262"/>
    <cellStyle name="0.00 2 4 6 3" xfId="18018"/>
    <cellStyle name="0.00 2 4 6 4" xfId="23515"/>
    <cellStyle name="0.00 2 4 7" xfId="11607"/>
    <cellStyle name="0.00 2 4 8" xfId="17378"/>
    <cellStyle name="0.00 2 5" xfId="5610"/>
    <cellStyle name="0.00 2 5 10" xfId="6291"/>
    <cellStyle name="0.00 2 5 10 2" xfId="12263"/>
    <cellStyle name="0.00 2 5 10 3" xfId="18019"/>
    <cellStyle name="0.00 2 5 10 4" xfId="23516"/>
    <cellStyle name="0.00 2 5 11" xfId="11592"/>
    <cellStyle name="0.00 2 5 12" xfId="17364"/>
    <cellStyle name="0.00 2 5 13" xfId="22916"/>
    <cellStyle name="0.00 2 5 2" xfId="6292"/>
    <cellStyle name="0.00 2 5 2 2" xfId="12264"/>
    <cellStyle name="0.00 2 5 2 3" xfId="18020"/>
    <cellStyle name="0.00 2 5 2 4" xfId="23517"/>
    <cellStyle name="0.00 2 5 3" xfId="6293"/>
    <cellStyle name="0.00 2 5 3 2" xfId="12265"/>
    <cellStyle name="0.00 2 5 3 3" xfId="18021"/>
    <cellStyle name="0.00 2 5 3 4" xfId="23518"/>
    <cellStyle name="0.00 2 5 4" xfId="6294"/>
    <cellStyle name="0.00 2 5 4 2" xfId="12266"/>
    <cellStyle name="0.00 2 5 4 3" xfId="18022"/>
    <cellStyle name="0.00 2 5 4 4" xfId="23519"/>
    <cellStyle name="0.00 2 5 5" xfId="6295"/>
    <cellStyle name="0.00 2 5 5 2" xfId="12267"/>
    <cellStyle name="0.00 2 5 5 3" xfId="18023"/>
    <cellStyle name="0.00 2 5 5 4" xfId="23520"/>
    <cellStyle name="0.00 2 5 6" xfId="6296"/>
    <cellStyle name="0.00 2 5 6 2" xfId="12268"/>
    <cellStyle name="0.00 2 5 6 3" xfId="18024"/>
    <cellStyle name="0.00 2 5 6 4" xfId="23521"/>
    <cellStyle name="0.00 2 5 7" xfId="6297"/>
    <cellStyle name="0.00 2 5 7 2" xfId="12269"/>
    <cellStyle name="0.00 2 5 7 3" xfId="18025"/>
    <cellStyle name="0.00 2 5 7 4" xfId="23522"/>
    <cellStyle name="0.00 2 5 8" xfId="6298"/>
    <cellStyle name="0.00 2 5 8 2" xfId="12270"/>
    <cellStyle name="0.00 2 5 8 3" xfId="18026"/>
    <cellStyle name="0.00 2 5 8 4" xfId="23523"/>
    <cellStyle name="0.00 2 5 9" xfId="6299"/>
    <cellStyle name="0.00 2 5 9 2" xfId="12271"/>
    <cellStyle name="0.00 2 5 9 3" xfId="18027"/>
    <cellStyle name="0.00 2 5 9 4" xfId="23524"/>
    <cellStyle name="0.00 2 6" xfId="6300"/>
    <cellStyle name="0.00 2 6 2" xfId="12272"/>
    <cellStyle name="0.00 2 6 3" xfId="18028"/>
    <cellStyle name="0.00 2 6 4" xfId="23525"/>
    <cellStyle name="0.00 2 7" xfId="11344"/>
    <cellStyle name="0.00 3" xfId="5574"/>
    <cellStyle name="0.00 3 10" xfId="11562"/>
    <cellStyle name="0.00 3 2" xfId="5862"/>
    <cellStyle name="0.00 3 2 2" xfId="6301"/>
    <cellStyle name="0.00 3 2 2 2" xfId="12273"/>
    <cellStyle name="0.00 3 2 2 3" xfId="18029"/>
    <cellStyle name="0.00 3 2 2 4" xfId="23526"/>
    <cellStyle name="0.00 3 2 3" xfId="6302"/>
    <cellStyle name="0.00 3 2 3 2" xfId="12274"/>
    <cellStyle name="0.00 3 2 3 3" xfId="18030"/>
    <cellStyle name="0.00 3 2 3 4" xfId="23527"/>
    <cellStyle name="0.00 3 2 4" xfId="6303"/>
    <cellStyle name="0.00 3 2 4 2" xfId="12275"/>
    <cellStyle name="0.00 3 2 4 3" xfId="18031"/>
    <cellStyle name="0.00 3 2 4 4" xfId="23528"/>
    <cellStyle name="0.00 3 2 5" xfId="6304"/>
    <cellStyle name="0.00 3 2 5 2" xfId="12276"/>
    <cellStyle name="0.00 3 2 5 3" xfId="18032"/>
    <cellStyle name="0.00 3 2 5 4" xfId="23529"/>
    <cellStyle name="0.00 3 2 6" xfId="6305"/>
    <cellStyle name="0.00 3 2 6 2" xfId="12277"/>
    <cellStyle name="0.00 3 2 6 3" xfId="18033"/>
    <cellStyle name="0.00 3 2 6 4" xfId="23530"/>
    <cellStyle name="0.00 3 2 7" xfId="11835"/>
    <cellStyle name="0.00 3 2 8" xfId="17596"/>
    <cellStyle name="0.00 3 3" xfId="6072"/>
    <cellStyle name="0.00 3 3 10" xfId="6306"/>
    <cellStyle name="0.00 3 3 10 2" xfId="12278"/>
    <cellStyle name="0.00 3 3 10 3" xfId="18034"/>
    <cellStyle name="0.00 3 3 10 4" xfId="23531"/>
    <cellStyle name="0.00 3 3 11" xfId="12044"/>
    <cellStyle name="0.00 3 3 12" xfId="17800"/>
    <cellStyle name="0.00 3 3 13" xfId="23297"/>
    <cellStyle name="0.00 3 3 2" xfId="6307"/>
    <cellStyle name="0.00 3 3 2 2" xfId="12279"/>
    <cellStyle name="0.00 3 3 2 3" xfId="18035"/>
    <cellStyle name="0.00 3 3 2 4" xfId="23532"/>
    <cellStyle name="0.00 3 3 3" xfId="6308"/>
    <cellStyle name="0.00 3 3 3 2" xfId="12280"/>
    <cellStyle name="0.00 3 3 3 3" xfId="18036"/>
    <cellStyle name="0.00 3 3 3 4" xfId="23533"/>
    <cellStyle name="0.00 3 3 4" xfId="6309"/>
    <cellStyle name="0.00 3 3 4 2" xfId="12281"/>
    <cellStyle name="0.00 3 3 4 3" xfId="18037"/>
    <cellStyle name="0.00 3 3 4 4" xfId="23534"/>
    <cellStyle name="0.00 3 3 5" xfId="6310"/>
    <cellStyle name="0.00 3 3 5 2" xfId="12282"/>
    <cellStyle name="0.00 3 3 5 3" xfId="18038"/>
    <cellStyle name="0.00 3 3 5 4" xfId="23535"/>
    <cellStyle name="0.00 3 3 6" xfId="6311"/>
    <cellStyle name="0.00 3 3 6 2" xfId="12283"/>
    <cellStyle name="0.00 3 3 6 3" xfId="18039"/>
    <cellStyle name="0.00 3 3 6 4" xfId="23536"/>
    <cellStyle name="0.00 3 3 7" xfId="6312"/>
    <cellStyle name="0.00 3 3 7 2" xfId="12284"/>
    <cellStyle name="0.00 3 3 7 3" xfId="18040"/>
    <cellStyle name="0.00 3 3 7 4" xfId="23537"/>
    <cellStyle name="0.00 3 3 8" xfId="6313"/>
    <cellStyle name="0.00 3 3 8 2" xfId="12285"/>
    <cellStyle name="0.00 3 3 8 3" xfId="18041"/>
    <cellStyle name="0.00 3 3 8 4" xfId="23538"/>
    <cellStyle name="0.00 3 3 9" xfId="6314"/>
    <cellStyle name="0.00 3 3 9 2" xfId="12286"/>
    <cellStyle name="0.00 3 3 9 3" xfId="18042"/>
    <cellStyle name="0.00 3 3 9 4" xfId="23539"/>
    <cellStyle name="0.00 3 4" xfId="6315"/>
    <cellStyle name="0.00 3 4 2" xfId="12287"/>
    <cellStyle name="0.00 3 4 3" xfId="18043"/>
    <cellStyle name="0.00 3 4 4" xfId="23540"/>
    <cellStyle name="0.00 3 5" xfId="6316"/>
    <cellStyle name="0.00 3 5 2" xfId="12288"/>
    <cellStyle name="0.00 3 5 3" xfId="18044"/>
    <cellStyle name="0.00 3 5 4" xfId="23541"/>
    <cellStyle name="0.00 3 6" xfId="6317"/>
    <cellStyle name="0.00 3 6 2" xfId="12289"/>
    <cellStyle name="0.00 3 6 3" xfId="18045"/>
    <cellStyle name="0.00 3 6 4" xfId="23542"/>
    <cellStyle name="0.00 3 7" xfId="6318"/>
    <cellStyle name="0.00 3 7 2" xfId="12290"/>
    <cellStyle name="0.00 3 7 3" xfId="18046"/>
    <cellStyle name="0.00 3 7 4" xfId="23543"/>
    <cellStyle name="0.00 3 8" xfId="6319"/>
    <cellStyle name="0.00 3 8 2" xfId="12291"/>
    <cellStyle name="0.00 3 8 3" xfId="18047"/>
    <cellStyle name="0.00 3 8 4" xfId="23544"/>
    <cellStyle name="0.00 3 9" xfId="6320"/>
    <cellStyle name="0.00 3 9 2" xfId="12292"/>
    <cellStyle name="0.00 3 9 3" xfId="18048"/>
    <cellStyle name="0.00 3 9 4" xfId="23545"/>
    <cellStyle name="0.00 4" xfId="5434"/>
    <cellStyle name="0.00 4 2" xfId="5722"/>
    <cellStyle name="0.00 4 2 2" xfId="6321"/>
    <cellStyle name="0.00 4 2 2 2" xfId="12293"/>
    <cellStyle name="0.00 4 2 2 3" xfId="18049"/>
    <cellStyle name="0.00 4 2 2 4" xfId="23546"/>
    <cellStyle name="0.00 4 2 3" xfId="6322"/>
    <cellStyle name="0.00 4 2 3 2" xfId="12294"/>
    <cellStyle name="0.00 4 2 3 3" xfId="18050"/>
    <cellStyle name="0.00 4 2 3 4" xfId="23547"/>
    <cellStyle name="0.00 4 2 4" xfId="6323"/>
    <cellStyle name="0.00 4 2 4 2" xfId="12295"/>
    <cellStyle name="0.00 4 2 4 3" xfId="18051"/>
    <cellStyle name="0.00 4 2 4 4" xfId="23548"/>
    <cellStyle name="0.00 4 2 5" xfId="6324"/>
    <cellStyle name="0.00 4 2 5 2" xfId="12296"/>
    <cellStyle name="0.00 4 2 5 3" xfId="18052"/>
    <cellStyle name="0.00 4 2 5 4" xfId="23549"/>
    <cellStyle name="0.00 4 2 6" xfId="6325"/>
    <cellStyle name="0.00 4 2 6 2" xfId="12297"/>
    <cellStyle name="0.00 4 2 6 3" xfId="18053"/>
    <cellStyle name="0.00 4 2 6 4" xfId="23550"/>
    <cellStyle name="0.00 4 2 7" xfId="11695"/>
    <cellStyle name="0.00 4 2 8" xfId="17462"/>
    <cellStyle name="0.00 4 3" xfId="6326"/>
    <cellStyle name="0.00 4 3 2" xfId="12298"/>
    <cellStyle name="0.00 4 3 3" xfId="18054"/>
    <cellStyle name="0.00 4 3 4" xfId="23551"/>
    <cellStyle name="0.00 4 4" xfId="6327"/>
    <cellStyle name="0.00 4 4 2" xfId="12299"/>
    <cellStyle name="0.00 4 4 3" xfId="18055"/>
    <cellStyle name="0.00 4 4 4" xfId="23552"/>
    <cellStyle name="0.00 4 5" xfId="6328"/>
    <cellStyle name="0.00 4 5 2" xfId="12300"/>
    <cellStyle name="0.00 4 5 3" xfId="18056"/>
    <cellStyle name="0.00 4 5 4" xfId="23553"/>
    <cellStyle name="0.00 4 6" xfId="11428"/>
    <cellStyle name="0.00 4 7" xfId="17223"/>
    <cellStyle name="0.00 5" xfId="5603"/>
    <cellStyle name="0.00 5 2" xfId="6329"/>
    <cellStyle name="0.00 5 2 2" xfId="12301"/>
    <cellStyle name="0.00 5 2 3" xfId="18057"/>
    <cellStyle name="0.00 5 2 4" xfId="23554"/>
    <cellStyle name="0.00 5 3" xfId="6330"/>
    <cellStyle name="0.00 5 3 2" xfId="12302"/>
    <cellStyle name="0.00 5 3 3" xfId="18058"/>
    <cellStyle name="0.00 5 3 4" xfId="23555"/>
    <cellStyle name="0.00 5 4" xfId="6331"/>
    <cellStyle name="0.00 5 4 2" xfId="12303"/>
    <cellStyle name="0.00 5 4 3" xfId="18059"/>
    <cellStyle name="0.00 5 4 4" xfId="23556"/>
    <cellStyle name="0.00 5 5" xfId="6332"/>
    <cellStyle name="0.00 5 5 2" xfId="12304"/>
    <cellStyle name="0.00 5 5 3" xfId="18060"/>
    <cellStyle name="0.00 5 5 4" xfId="23557"/>
    <cellStyle name="0.00 5 6" xfId="6333"/>
    <cellStyle name="0.00 5 6 2" xfId="12305"/>
    <cellStyle name="0.00 5 6 3" xfId="18061"/>
    <cellStyle name="0.00 5 6 4" xfId="23558"/>
    <cellStyle name="0.00 5 7" xfId="11586"/>
    <cellStyle name="0.00 5 8" xfId="17358"/>
    <cellStyle name="0.00 6" xfId="6334"/>
    <cellStyle name="0.00 6 2" xfId="12306"/>
    <cellStyle name="0.00 6 3" xfId="18062"/>
    <cellStyle name="0.00 6 4" xfId="23559"/>
    <cellStyle name="0.00 7" xfId="11240"/>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2" xfId="5476"/>
    <cellStyle name="Calculation 2 10" xfId="11470"/>
    <cellStyle name="Calculation 2 11" xfId="17263"/>
    <cellStyle name="Calculation 2 12" xfId="22882"/>
    <cellStyle name="Calculation 2 2" xfId="5764"/>
    <cellStyle name="Calculation 2 2 10" xfId="17504"/>
    <cellStyle name="Calculation 2 2 2" xfId="6335"/>
    <cellStyle name="Calculation 2 2 2 2" xfId="12307"/>
    <cellStyle name="Calculation 2 2 2 3" xfId="18063"/>
    <cellStyle name="Calculation 2 2 2 4" xfId="23560"/>
    <cellStyle name="Calculation 2 2 3" xfId="6336"/>
    <cellStyle name="Calculation 2 2 3 2" xfId="12308"/>
    <cellStyle name="Calculation 2 2 3 3" xfId="18064"/>
    <cellStyle name="Calculation 2 2 3 4" xfId="23561"/>
    <cellStyle name="Calculation 2 2 4" xfId="6337"/>
    <cellStyle name="Calculation 2 2 4 2" xfId="12309"/>
    <cellStyle name="Calculation 2 2 4 3" xfId="18065"/>
    <cellStyle name="Calculation 2 2 4 4" xfId="23562"/>
    <cellStyle name="Calculation 2 2 5" xfId="6338"/>
    <cellStyle name="Calculation 2 2 5 2" xfId="12310"/>
    <cellStyle name="Calculation 2 2 5 3" xfId="18066"/>
    <cellStyle name="Calculation 2 2 5 4" xfId="23563"/>
    <cellStyle name="Calculation 2 2 6" xfId="6339"/>
    <cellStyle name="Calculation 2 2 6 2" xfId="12311"/>
    <cellStyle name="Calculation 2 2 6 3" xfId="18067"/>
    <cellStyle name="Calculation 2 2 6 4" xfId="23564"/>
    <cellStyle name="Calculation 2 2 7" xfId="6340"/>
    <cellStyle name="Calculation 2 2 7 2" xfId="12312"/>
    <cellStyle name="Calculation 2 2 7 3" xfId="18068"/>
    <cellStyle name="Calculation 2 2 7 4" xfId="23565"/>
    <cellStyle name="Calculation 2 2 8" xfId="6341"/>
    <cellStyle name="Calculation 2 2 8 2" xfId="12313"/>
    <cellStyle name="Calculation 2 2 8 3" xfId="18069"/>
    <cellStyle name="Calculation 2 2 8 4" xfId="23566"/>
    <cellStyle name="Calculation 2 2 9" xfId="11737"/>
    <cellStyle name="Calculation 2 3" xfId="5991"/>
    <cellStyle name="Calculation 2 3 10" xfId="6342"/>
    <cellStyle name="Calculation 2 3 10 2" xfId="12314"/>
    <cellStyle name="Calculation 2 3 10 3" xfId="18070"/>
    <cellStyle name="Calculation 2 3 10 4" xfId="23567"/>
    <cellStyle name="Calculation 2 3 11" xfId="11964"/>
    <cellStyle name="Calculation 2 3 12" xfId="17721"/>
    <cellStyle name="Calculation 2 3 13" xfId="23218"/>
    <cellStyle name="Calculation 2 3 2" xfId="6343"/>
    <cellStyle name="Calculation 2 3 2 2" xfId="12315"/>
    <cellStyle name="Calculation 2 3 2 3" xfId="18071"/>
    <cellStyle name="Calculation 2 3 2 4" xfId="23568"/>
    <cellStyle name="Calculation 2 3 3" xfId="6344"/>
    <cellStyle name="Calculation 2 3 3 2" xfId="12316"/>
    <cellStyle name="Calculation 2 3 3 3" xfId="18072"/>
    <cellStyle name="Calculation 2 3 3 4" xfId="23569"/>
    <cellStyle name="Calculation 2 3 4" xfId="6345"/>
    <cellStyle name="Calculation 2 3 4 2" xfId="12317"/>
    <cellStyle name="Calculation 2 3 4 3" xfId="18073"/>
    <cellStyle name="Calculation 2 3 4 4" xfId="23570"/>
    <cellStyle name="Calculation 2 3 5" xfId="6346"/>
    <cellStyle name="Calculation 2 3 5 2" xfId="12318"/>
    <cellStyle name="Calculation 2 3 5 3" xfId="18074"/>
    <cellStyle name="Calculation 2 3 5 4" xfId="23571"/>
    <cellStyle name="Calculation 2 3 6" xfId="6347"/>
    <cellStyle name="Calculation 2 3 6 2" xfId="12319"/>
    <cellStyle name="Calculation 2 3 6 3" xfId="18075"/>
    <cellStyle name="Calculation 2 3 6 4" xfId="23572"/>
    <cellStyle name="Calculation 2 3 7" xfId="6348"/>
    <cellStyle name="Calculation 2 3 7 2" xfId="12320"/>
    <cellStyle name="Calculation 2 3 7 3" xfId="18076"/>
    <cellStyle name="Calculation 2 3 7 4" xfId="23573"/>
    <cellStyle name="Calculation 2 3 8" xfId="6349"/>
    <cellStyle name="Calculation 2 3 8 2" xfId="12321"/>
    <cellStyle name="Calculation 2 3 8 3" xfId="18077"/>
    <cellStyle name="Calculation 2 3 8 4" xfId="23574"/>
    <cellStyle name="Calculation 2 3 9" xfId="6350"/>
    <cellStyle name="Calculation 2 3 9 2" xfId="12322"/>
    <cellStyle name="Calculation 2 3 9 3" xfId="18078"/>
    <cellStyle name="Calculation 2 3 9 4" xfId="23575"/>
    <cellStyle name="Calculation 2 4" xfId="6351"/>
    <cellStyle name="Calculation 2 4 2" xfId="12323"/>
    <cellStyle name="Calculation 2 4 3" xfId="18079"/>
    <cellStyle name="Calculation 2 4 4" xfId="23576"/>
    <cellStyle name="Calculation 2 5" xfId="6352"/>
    <cellStyle name="Calculation 2 5 2" xfId="12324"/>
    <cellStyle name="Calculation 2 5 3" xfId="18080"/>
    <cellStyle name="Calculation 2 5 4" xfId="23577"/>
    <cellStyle name="Calculation 2 6" xfId="6353"/>
    <cellStyle name="Calculation 2 6 2" xfId="12325"/>
    <cellStyle name="Calculation 2 6 3" xfId="18081"/>
    <cellStyle name="Calculation 2 6 4" xfId="23578"/>
    <cellStyle name="Calculation 2 7" xfId="6354"/>
    <cellStyle name="Calculation 2 7 2" xfId="12326"/>
    <cellStyle name="Calculation 2 7 3" xfId="18082"/>
    <cellStyle name="Calculation 2 7 4" xfId="23579"/>
    <cellStyle name="Calculation 2 8" xfId="6355"/>
    <cellStyle name="Calculation 2 8 2" xfId="12327"/>
    <cellStyle name="Calculation 2 8 3" xfId="18083"/>
    <cellStyle name="Calculation 2 8 4" xfId="23580"/>
    <cellStyle name="Calculation 2 9" xfId="6356"/>
    <cellStyle name="Calculation 2 9 2" xfId="12328"/>
    <cellStyle name="Calculation 2 9 3" xfId="18084"/>
    <cellStyle name="Calculation 2 9 4" xfId="23581"/>
    <cellStyle name="Calculation 3" xfId="5475"/>
    <cellStyle name="Calculation 3 2" xfId="5763"/>
    <cellStyle name="Calculation 3 2 10" xfId="11736"/>
    <cellStyle name="Calculation 3 2 11" xfId="17503"/>
    <cellStyle name="Calculation 3 2 12" xfId="23019"/>
    <cellStyle name="Calculation 3 2 2" xfId="6357"/>
    <cellStyle name="Calculation 3 2 2 2" xfId="12329"/>
    <cellStyle name="Calculation 3 2 2 3" xfId="18085"/>
    <cellStyle name="Calculation 3 2 2 4" xfId="23582"/>
    <cellStyle name="Calculation 3 2 3" xfId="6358"/>
    <cellStyle name="Calculation 3 2 3 2" xfId="12330"/>
    <cellStyle name="Calculation 3 2 3 3" xfId="18086"/>
    <cellStyle name="Calculation 3 2 3 4" xfId="23583"/>
    <cellStyle name="Calculation 3 2 4" xfId="6359"/>
    <cellStyle name="Calculation 3 2 4 2" xfId="12331"/>
    <cellStyle name="Calculation 3 2 4 3" xfId="18087"/>
    <cellStyle name="Calculation 3 2 4 4" xfId="23584"/>
    <cellStyle name="Calculation 3 2 5" xfId="6360"/>
    <cellStyle name="Calculation 3 2 5 2" xfId="12332"/>
    <cellStyle name="Calculation 3 2 5 3" xfId="18088"/>
    <cellStyle name="Calculation 3 2 5 4" xfId="23585"/>
    <cellStyle name="Calculation 3 2 6" xfId="6361"/>
    <cellStyle name="Calculation 3 2 6 2" xfId="12333"/>
    <cellStyle name="Calculation 3 2 6 3" xfId="18089"/>
    <cellStyle name="Calculation 3 2 6 4" xfId="23586"/>
    <cellStyle name="Calculation 3 2 7" xfId="6362"/>
    <cellStyle name="Calculation 3 2 7 2" xfId="12334"/>
    <cellStyle name="Calculation 3 2 7 3" xfId="18090"/>
    <cellStyle name="Calculation 3 2 7 4" xfId="23587"/>
    <cellStyle name="Calculation 3 2 8" xfId="6363"/>
    <cellStyle name="Calculation 3 2 8 2" xfId="12335"/>
    <cellStyle name="Calculation 3 2 8 3" xfId="18091"/>
    <cellStyle name="Calculation 3 2 8 4" xfId="23588"/>
    <cellStyle name="Calculation 3 2 9" xfId="6364"/>
    <cellStyle name="Calculation 3 2 9 2" xfId="12336"/>
    <cellStyle name="Calculation 3 2 9 3" xfId="18092"/>
    <cellStyle name="Calculation 3 2 9 4" xfId="23589"/>
    <cellStyle name="Calculation 3 3" xfId="5990"/>
    <cellStyle name="Calculation 3 3 10" xfId="6365"/>
    <cellStyle name="Calculation 3 3 10 2" xfId="12337"/>
    <cellStyle name="Calculation 3 3 10 3" xfId="18093"/>
    <cellStyle name="Calculation 3 3 10 4" xfId="23590"/>
    <cellStyle name="Calculation 3 3 11" xfId="11963"/>
    <cellStyle name="Calculation 3 3 12" xfId="17720"/>
    <cellStyle name="Calculation 3 3 13" xfId="23217"/>
    <cellStyle name="Calculation 3 3 2" xfId="6366"/>
    <cellStyle name="Calculation 3 3 2 2" xfId="12338"/>
    <cellStyle name="Calculation 3 3 2 3" xfId="18094"/>
    <cellStyle name="Calculation 3 3 2 4" xfId="23591"/>
    <cellStyle name="Calculation 3 3 3" xfId="6367"/>
    <cellStyle name="Calculation 3 3 3 2" xfId="12339"/>
    <cellStyle name="Calculation 3 3 3 3" xfId="18095"/>
    <cellStyle name="Calculation 3 3 3 4" xfId="23592"/>
    <cellStyle name="Calculation 3 3 4" xfId="6368"/>
    <cellStyle name="Calculation 3 3 4 2" xfId="12340"/>
    <cellStyle name="Calculation 3 3 4 3" xfId="18096"/>
    <cellStyle name="Calculation 3 3 4 4" xfId="23593"/>
    <cellStyle name="Calculation 3 3 5" xfId="6369"/>
    <cellStyle name="Calculation 3 3 5 2" xfId="12341"/>
    <cellStyle name="Calculation 3 3 5 3" xfId="18097"/>
    <cellStyle name="Calculation 3 3 5 4" xfId="23594"/>
    <cellStyle name="Calculation 3 3 6" xfId="6370"/>
    <cellStyle name="Calculation 3 3 6 2" xfId="12342"/>
    <cellStyle name="Calculation 3 3 6 3" xfId="18098"/>
    <cellStyle name="Calculation 3 3 6 4" xfId="23595"/>
    <cellStyle name="Calculation 3 3 7" xfId="6371"/>
    <cellStyle name="Calculation 3 3 7 2" xfId="12343"/>
    <cellStyle name="Calculation 3 3 7 3" xfId="18099"/>
    <cellStyle name="Calculation 3 3 7 4" xfId="23596"/>
    <cellStyle name="Calculation 3 3 8" xfId="6372"/>
    <cellStyle name="Calculation 3 3 8 2" xfId="12344"/>
    <cellStyle name="Calculation 3 3 8 3" xfId="18100"/>
    <cellStyle name="Calculation 3 3 8 4" xfId="23597"/>
    <cellStyle name="Calculation 3 3 9" xfId="6373"/>
    <cellStyle name="Calculation 3 3 9 2" xfId="12345"/>
    <cellStyle name="Calculation 3 3 9 3" xfId="18101"/>
    <cellStyle name="Calculation 3 3 9 4" xfId="23598"/>
    <cellStyle name="Calculation 3 4" xfId="6374"/>
    <cellStyle name="Calculation 3 4 2" xfId="12346"/>
    <cellStyle name="Calculation 3 4 3" xfId="18102"/>
    <cellStyle name="Calculation 3 4 4" xfId="23599"/>
    <cellStyle name="Calculation 3 5" xfId="6375"/>
    <cellStyle name="Calculation 3 5 2" xfId="12347"/>
    <cellStyle name="Calculation 3 5 3" xfId="18103"/>
    <cellStyle name="Calculation 3 5 4" xfId="23600"/>
    <cellStyle name="Calculation 3 6" xfId="6376"/>
    <cellStyle name="Calculation 3 6 2" xfId="12348"/>
    <cellStyle name="Calculation 3 6 3" xfId="18104"/>
    <cellStyle name="Calculation 3 6 4" xfId="23601"/>
    <cellStyle name="Calculation 3 7" xfId="11469"/>
    <cellStyle name="Calculation 3 8" xfId="17262"/>
    <cellStyle name="Calculation 4" xfId="5544"/>
    <cellStyle name="Calculation 4 2" xfId="5832"/>
    <cellStyle name="Calculation 4 2 10" xfId="11805"/>
    <cellStyle name="Calculation 4 2 11" xfId="17567"/>
    <cellStyle name="Calculation 4 2 12" xfId="23080"/>
    <cellStyle name="Calculation 4 2 2" xfId="6377"/>
    <cellStyle name="Calculation 4 2 2 2" xfId="12349"/>
    <cellStyle name="Calculation 4 2 2 3" xfId="18105"/>
    <cellStyle name="Calculation 4 2 2 4" xfId="23602"/>
    <cellStyle name="Calculation 4 2 3" xfId="6378"/>
    <cellStyle name="Calculation 4 2 3 2" xfId="12350"/>
    <cellStyle name="Calculation 4 2 3 3" xfId="18106"/>
    <cellStyle name="Calculation 4 2 3 4" xfId="23603"/>
    <cellStyle name="Calculation 4 2 4" xfId="6379"/>
    <cellStyle name="Calculation 4 2 4 2" xfId="12351"/>
    <cellStyle name="Calculation 4 2 4 3" xfId="18107"/>
    <cellStyle name="Calculation 4 2 4 4" xfId="23604"/>
    <cellStyle name="Calculation 4 2 5" xfId="6380"/>
    <cellStyle name="Calculation 4 2 5 2" xfId="12352"/>
    <cellStyle name="Calculation 4 2 5 3" xfId="18108"/>
    <cellStyle name="Calculation 4 2 5 4" xfId="23605"/>
    <cellStyle name="Calculation 4 2 6" xfId="6381"/>
    <cellStyle name="Calculation 4 2 6 2" xfId="12353"/>
    <cellStyle name="Calculation 4 2 6 3" xfId="18109"/>
    <cellStyle name="Calculation 4 2 6 4" xfId="23606"/>
    <cellStyle name="Calculation 4 2 7" xfId="6382"/>
    <cellStyle name="Calculation 4 2 7 2" xfId="12354"/>
    <cellStyle name="Calculation 4 2 7 3" xfId="18110"/>
    <cellStyle name="Calculation 4 2 7 4" xfId="23607"/>
    <cellStyle name="Calculation 4 2 8" xfId="6383"/>
    <cellStyle name="Calculation 4 2 8 2" xfId="12355"/>
    <cellStyle name="Calculation 4 2 8 3" xfId="18111"/>
    <cellStyle name="Calculation 4 2 8 4" xfId="23608"/>
    <cellStyle name="Calculation 4 2 9" xfId="6384"/>
    <cellStyle name="Calculation 4 2 9 2" xfId="12356"/>
    <cellStyle name="Calculation 4 2 9 3" xfId="18112"/>
    <cellStyle name="Calculation 4 2 9 4" xfId="23609"/>
    <cellStyle name="Calculation 4 3" xfId="6054"/>
    <cellStyle name="Calculation 4 3 10" xfId="6385"/>
    <cellStyle name="Calculation 4 3 10 2" xfId="12357"/>
    <cellStyle name="Calculation 4 3 10 3" xfId="18113"/>
    <cellStyle name="Calculation 4 3 10 4" xfId="23610"/>
    <cellStyle name="Calculation 4 3 11" xfId="12026"/>
    <cellStyle name="Calculation 4 3 12" xfId="17782"/>
    <cellStyle name="Calculation 4 3 13" xfId="23279"/>
    <cellStyle name="Calculation 4 3 2" xfId="6386"/>
    <cellStyle name="Calculation 4 3 2 2" xfId="12358"/>
    <cellStyle name="Calculation 4 3 2 3" xfId="18114"/>
    <cellStyle name="Calculation 4 3 2 4" xfId="23611"/>
    <cellStyle name="Calculation 4 3 3" xfId="6387"/>
    <cellStyle name="Calculation 4 3 3 2" xfId="12359"/>
    <cellStyle name="Calculation 4 3 3 3" xfId="18115"/>
    <cellStyle name="Calculation 4 3 3 4" xfId="23612"/>
    <cellStyle name="Calculation 4 3 4" xfId="6388"/>
    <cellStyle name="Calculation 4 3 4 2" xfId="12360"/>
    <cellStyle name="Calculation 4 3 4 3" xfId="18116"/>
    <cellStyle name="Calculation 4 3 4 4" xfId="23613"/>
    <cellStyle name="Calculation 4 3 5" xfId="6389"/>
    <cellStyle name="Calculation 4 3 5 2" xfId="12361"/>
    <cellStyle name="Calculation 4 3 5 3" xfId="18117"/>
    <cellStyle name="Calculation 4 3 5 4" xfId="23614"/>
    <cellStyle name="Calculation 4 3 6" xfId="6390"/>
    <cellStyle name="Calculation 4 3 6 2" xfId="12362"/>
    <cellStyle name="Calculation 4 3 6 3" xfId="18118"/>
    <cellStyle name="Calculation 4 3 6 4" xfId="23615"/>
    <cellStyle name="Calculation 4 3 7" xfId="6391"/>
    <cellStyle name="Calculation 4 3 7 2" xfId="12363"/>
    <cellStyle name="Calculation 4 3 7 3" xfId="18119"/>
    <cellStyle name="Calculation 4 3 7 4" xfId="23616"/>
    <cellStyle name="Calculation 4 3 8" xfId="6392"/>
    <cellStyle name="Calculation 4 3 8 2" xfId="12364"/>
    <cellStyle name="Calculation 4 3 8 3" xfId="18120"/>
    <cellStyle name="Calculation 4 3 8 4" xfId="23617"/>
    <cellStyle name="Calculation 4 3 9" xfId="6393"/>
    <cellStyle name="Calculation 4 3 9 2" xfId="12365"/>
    <cellStyle name="Calculation 4 3 9 3" xfId="18121"/>
    <cellStyle name="Calculation 4 3 9 4" xfId="23618"/>
    <cellStyle name="Calculation 4 4" xfId="6394"/>
    <cellStyle name="Calculation 4 4 2" xfId="12366"/>
    <cellStyle name="Calculation 4 4 3" xfId="18122"/>
    <cellStyle name="Calculation 4 4 4" xfId="23619"/>
    <cellStyle name="Calculation 4 5" xfId="6395"/>
    <cellStyle name="Calculation 4 5 2" xfId="12367"/>
    <cellStyle name="Calculation 4 5 3" xfId="18123"/>
    <cellStyle name="Calculation 4 5 4" xfId="23620"/>
    <cellStyle name="Calculation 4 6" xfId="6396"/>
    <cellStyle name="Calculation 4 6 2" xfId="12368"/>
    <cellStyle name="Calculation 4 6 3" xfId="18124"/>
    <cellStyle name="Calculation 4 6 4" xfId="23621"/>
    <cellStyle name="Calculation 4 7" xfId="11537"/>
    <cellStyle name="Calculation 4 8" xfId="17321"/>
    <cellStyle name="Calculation 5" xfId="5474"/>
    <cellStyle name="Calculation 5 2" xfId="5762"/>
    <cellStyle name="Calculation 5 2 10" xfId="11735"/>
    <cellStyle name="Calculation 5 2 11" xfId="17502"/>
    <cellStyle name="Calculation 5 2 12" xfId="23018"/>
    <cellStyle name="Calculation 5 2 2" xfId="6397"/>
    <cellStyle name="Calculation 5 2 2 2" xfId="12369"/>
    <cellStyle name="Calculation 5 2 2 3" xfId="18125"/>
    <cellStyle name="Calculation 5 2 2 4" xfId="23622"/>
    <cellStyle name="Calculation 5 2 3" xfId="6398"/>
    <cellStyle name="Calculation 5 2 3 2" xfId="12370"/>
    <cellStyle name="Calculation 5 2 3 3" xfId="18126"/>
    <cellStyle name="Calculation 5 2 3 4" xfId="23623"/>
    <cellStyle name="Calculation 5 2 4" xfId="6399"/>
    <cellStyle name="Calculation 5 2 4 2" xfId="12371"/>
    <cellStyle name="Calculation 5 2 4 3" xfId="18127"/>
    <cellStyle name="Calculation 5 2 4 4" xfId="23624"/>
    <cellStyle name="Calculation 5 2 5" xfId="6400"/>
    <cellStyle name="Calculation 5 2 5 2" xfId="12372"/>
    <cellStyle name="Calculation 5 2 5 3" xfId="18128"/>
    <cellStyle name="Calculation 5 2 5 4" xfId="23625"/>
    <cellStyle name="Calculation 5 2 6" xfId="6401"/>
    <cellStyle name="Calculation 5 2 6 2" xfId="12373"/>
    <cellStyle name="Calculation 5 2 6 3" xfId="18129"/>
    <cellStyle name="Calculation 5 2 6 4" xfId="23626"/>
    <cellStyle name="Calculation 5 2 7" xfId="6402"/>
    <cellStyle name="Calculation 5 2 7 2" xfId="12374"/>
    <cellStyle name="Calculation 5 2 7 3" xfId="18130"/>
    <cellStyle name="Calculation 5 2 7 4" xfId="23627"/>
    <cellStyle name="Calculation 5 2 8" xfId="6403"/>
    <cellStyle name="Calculation 5 2 8 2" xfId="12375"/>
    <cellStyle name="Calculation 5 2 8 3" xfId="18131"/>
    <cellStyle name="Calculation 5 2 8 4" xfId="23628"/>
    <cellStyle name="Calculation 5 2 9" xfId="6404"/>
    <cellStyle name="Calculation 5 2 9 2" xfId="12376"/>
    <cellStyle name="Calculation 5 2 9 3" xfId="18132"/>
    <cellStyle name="Calculation 5 2 9 4" xfId="23629"/>
    <cellStyle name="Calculation 5 3" xfId="5989"/>
    <cellStyle name="Calculation 5 3 10" xfId="6405"/>
    <cellStyle name="Calculation 5 3 10 2" xfId="12377"/>
    <cellStyle name="Calculation 5 3 10 3" xfId="18133"/>
    <cellStyle name="Calculation 5 3 10 4" xfId="23630"/>
    <cellStyle name="Calculation 5 3 11" xfId="11962"/>
    <cellStyle name="Calculation 5 3 12" xfId="17719"/>
    <cellStyle name="Calculation 5 3 13" xfId="23216"/>
    <cellStyle name="Calculation 5 3 2" xfId="6406"/>
    <cellStyle name="Calculation 5 3 2 2" xfId="12378"/>
    <cellStyle name="Calculation 5 3 2 3" xfId="18134"/>
    <cellStyle name="Calculation 5 3 2 4" xfId="23631"/>
    <cellStyle name="Calculation 5 3 3" xfId="6407"/>
    <cellStyle name="Calculation 5 3 3 2" xfId="12379"/>
    <cellStyle name="Calculation 5 3 3 3" xfId="18135"/>
    <cellStyle name="Calculation 5 3 3 4" xfId="23632"/>
    <cellStyle name="Calculation 5 3 4" xfId="6408"/>
    <cellStyle name="Calculation 5 3 4 2" xfId="12380"/>
    <cellStyle name="Calculation 5 3 4 3" xfId="18136"/>
    <cellStyle name="Calculation 5 3 4 4" xfId="23633"/>
    <cellStyle name="Calculation 5 3 5" xfId="6409"/>
    <cellStyle name="Calculation 5 3 5 2" xfId="12381"/>
    <cellStyle name="Calculation 5 3 5 3" xfId="18137"/>
    <cellStyle name="Calculation 5 3 5 4" xfId="23634"/>
    <cellStyle name="Calculation 5 3 6" xfId="6410"/>
    <cellStyle name="Calculation 5 3 6 2" xfId="12382"/>
    <cellStyle name="Calculation 5 3 6 3" xfId="18138"/>
    <cellStyle name="Calculation 5 3 6 4" xfId="23635"/>
    <cellStyle name="Calculation 5 3 7" xfId="6411"/>
    <cellStyle name="Calculation 5 3 7 2" xfId="12383"/>
    <cellStyle name="Calculation 5 3 7 3" xfId="18139"/>
    <cellStyle name="Calculation 5 3 7 4" xfId="23636"/>
    <cellStyle name="Calculation 5 3 8" xfId="6412"/>
    <cellStyle name="Calculation 5 3 8 2" xfId="12384"/>
    <cellStyle name="Calculation 5 3 8 3" xfId="18140"/>
    <cellStyle name="Calculation 5 3 8 4" xfId="23637"/>
    <cellStyle name="Calculation 5 3 9" xfId="6413"/>
    <cellStyle name="Calculation 5 3 9 2" xfId="12385"/>
    <cellStyle name="Calculation 5 3 9 3" xfId="18141"/>
    <cellStyle name="Calculation 5 3 9 4" xfId="23638"/>
    <cellStyle name="Calculation 5 4" xfId="6414"/>
    <cellStyle name="Calculation 5 4 2" xfId="12386"/>
    <cellStyle name="Calculation 5 4 3" xfId="18142"/>
    <cellStyle name="Calculation 5 4 4" xfId="23639"/>
    <cellStyle name="Calculation 5 5" xfId="6415"/>
    <cellStyle name="Calculation 5 5 2" xfId="12387"/>
    <cellStyle name="Calculation 5 5 3" xfId="18143"/>
    <cellStyle name="Calculation 5 5 4" xfId="23640"/>
    <cellStyle name="Calculation 5 6" xfId="6416"/>
    <cellStyle name="Calculation 5 6 2" xfId="12388"/>
    <cellStyle name="Calculation 5 6 3" xfId="18144"/>
    <cellStyle name="Calculation 5 6 4" xfId="23641"/>
    <cellStyle name="Calculation 5 7" xfId="6417"/>
    <cellStyle name="Calculation 5 7 2" xfId="12389"/>
    <cellStyle name="Calculation 5 7 3" xfId="18145"/>
    <cellStyle name="Calculation 5 7 4" xfId="23642"/>
    <cellStyle name="Calculation 5 8" xfId="11468"/>
    <cellStyle name="Calculation 5 9" xfId="17261"/>
    <cellStyle name="Calculation 6" xfId="5473"/>
    <cellStyle name="Calculation 6 10" xfId="17260"/>
    <cellStyle name="Calculation 6 11" xfId="22881"/>
    <cellStyle name="Calculation 6 2" xfId="5761"/>
    <cellStyle name="Calculation 6 2 10" xfId="6418"/>
    <cellStyle name="Calculation 6 2 10 2" xfId="12390"/>
    <cellStyle name="Calculation 6 2 10 3" xfId="18146"/>
    <cellStyle name="Calculation 6 2 10 4" xfId="23643"/>
    <cellStyle name="Calculation 6 2 11" xfId="11734"/>
    <cellStyle name="Calculation 6 2 12" xfId="17501"/>
    <cellStyle name="Calculation 6 2 13" xfId="23017"/>
    <cellStyle name="Calculation 6 2 2" xfId="6419"/>
    <cellStyle name="Calculation 6 2 2 2" xfId="12391"/>
    <cellStyle name="Calculation 6 2 2 3" xfId="18147"/>
    <cellStyle name="Calculation 6 2 2 4" xfId="23644"/>
    <cellStyle name="Calculation 6 2 3" xfId="6420"/>
    <cellStyle name="Calculation 6 2 3 2" xfId="12392"/>
    <cellStyle name="Calculation 6 2 3 3" xfId="18148"/>
    <cellStyle name="Calculation 6 2 3 4" xfId="23645"/>
    <cellStyle name="Calculation 6 2 4" xfId="6421"/>
    <cellStyle name="Calculation 6 2 4 2" xfId="12393"/>
    <cellStyle name="Calculation 6 2 4 3" xfId="18149"/>
    <cellStyle name="Calculation 6 2 4 4" xfId="23646"/>
    <cellStyle name="Calculation 6 2 5" xfId="6422"/>
    <cellStyle name="Calculation 6 2 5 2" xfId="12394"/>
    <cellStyle name="Calculation 6 2 5 3" xfId="18150"/>
    <cellStyle name="Calculation 6 2 5 4" xfId="23647"/>
    <cellStyle name="Calculation 6 2 6" xfId="6423"/>
    <cellStyle name="Calculation 6 2 6 2" xfId="12395"/>
    <cellStyle name="Calculation 6 2 6 3" xfId="18151"/>
    <cellStyle name="Calculation 6 2 6 4" xfId="23648"/>
    <cellStyle name="Calculation 6 2 7" xfId="6424"/>
    <cellStyle name="Calculation 6 2 7 2" xfId="12396"/>
    <cellStyle name="Calculation 6 2 7 3" xfId="18152"/>
    <cellStyle name="Calculation 6 2 7 4" xfId="23649"/>
    <cellStyle name="Calculation 6 2 8" xfId="6425"/>
    <cellStyle name="Calculation 6 2 8 2" xfId="12397"/>
    <cellStyle name="Calculation 6 2 8 3" xfId="18153"/>
    <cellStyle name="Calculation 6 2 8 4" xfId="23650"/>
    <cellStyle name="Calculation 6 2 9" xfId="6426"/>
    <cellStyle name="Calculation 6 2 9 2" xfId="12398"/>
    <cellStyle name="Calculation 6 2 9 3" xfId="18154"/>
    <cellStyle name="Calculation 6 2 9 4" xfId="23651"/>
    <cellStyle name="Calculation 6 3" xfId="5988"/>
    <cellStyle name="Calculation 6 3 10" xfId="6427"/>
    <cellStyle name="Calculation 6 3 10 2" xfId="12399"/>
    <cellStyle name="Calculation 6 3 10 3" xfId="18155"/>
    <cellStyle name="Calculation 6 3 10 4" xfId="23652"/>
    <cellStyle name="Calculation 6 3 11" xfId="11961"/>
    <cellStyle name="Calculation 6 3 12" xfId="17718"/>
    <cellStyle name="Calculation 6 3 13" xfId="23215"/>
    <cellStyle name="Calculation 6 3 2" xfId="6428"/>
    <cellStyle name="Calculation 6 3 2 2" xfId="12400"/>
    <cellStyle name="Calculation 6 3 2 3" xfId="18156"/>
    <cellStyle name="Calculation 6 3 2 4" xfId="23653"/>
    <cellStyle name="Calculation 6 3 3" xfId="6429"/>
    <cellStyle name="Calculation 6 3 3 2" xfId="12401"/>
    <cellStyle name="Calculation 6 3 3 3" xfId="18157"/>
    <cellStyle name="Calculation 6 3 3 4" xfId="23654"/>
    <cellStyle name="Calculation 6 3 4" xfId="6430"/>
    <cellStyle name="Calculation 6 3 4 2" xfId="12402"/>
    <cellStyle name="Calculation 6 3 4 3" xfId="18158"/>
    <cellStyle name="Calculation 6 3 4 4" xfId="23655"/>
    <cellStyle name="Calculation 6 3 5" xfId="6431"/>
    <cellStyle name="Calculation 6 3 5 2" xfId="12403"/>
    <cellStyle name="Calculation 6 3 5 3" xfId="18159"/>
    <cellStyle name="Calculation 6 3 5 4" xfId="23656"/>
    <cellStyle name="Calculation 6 3 6" xfId="6432"/>
    <cellStyle name="Calculation 6 3 6 2" xfId="12404"/>
    <cellStyle name="Calculation 6 3 6 3" xfId="18160"/>
    <cellStyle name="Calculation 6 3 6 4" xfId="23657"/>
    <cellStyle name="Calculation 6 3 7" xfId="6433"/>
    <cellStyle name="Calculation 6 3 7 2" xfId="12405"/>
    <cellStyle name="Calculation 6 3 7 3" xfId="18161"/>
    <cellStyle name="Calculation 6 3 7 4" xfId="23658"/>
    <cellStyle name="Calculation 6 3 8" xfId="6434"/>
    <cellStyle name="Calculation 6 3 8 2" xfId="12406"/>
    <cellStyle name="Calculation 6 3 8 3" xfId="18162"/>
    <cellStyle name="Calculation 6 3 8 4" xfId="23659"/>
    <cellStyle name="Calculation 6 3 9" xfId="6435"/>
    <cellStyle name="Calculation 6 3 9 2" xfId="12407"/>
    <cellStyle name="Calculation 6 3 9 3" xfId="18163"/>
    <cellStyle name="Calculation 6 3 9 4" xfId="23660"/>
    <cellStyle name="Calculation 6 4" xfId="6436"/>
    <cellStyle name="Calculation 6 4 2" xfId="12408"/>
    <cellStyle name="Calculation 6 4 3" xfId="18164"/>
    <cellStyle name="Calculation 6 4 4" xfId="23661"/>
    <cellStyle name="Calculation 6 5" xfId="6437"/>
    <cellStyle name="Calculation 6 5 2" xfId="12409"/>
    <cellStyle name="Calculation 6 5 3" xfId="18165"/>
    <cellStyle name="Calculation 6 5 4" xfId="23662"/>
    <cellStyle name="Calculation 6 6" xfId="6438"/>
    <cellStyle name="Calculation 6 6 2" xfId="12410"/>
    <cellStyle name="Calculation 6 6 3" xfId="18166"/>
    <cellStyle name="Calculation 6 6 4" xfId="23663"/>
    <cellStyle name="Calculation 6 7" xfId="6439"/>
    <cellStyle name="Calculation 6 7 2" xfId="12411"/>
    <cellStyle name="Calculation 6 7 3" xfId="18167"/>
    <cellStyle name="Calculation 6 7 4" xfId="23664"/>
    <cellStyle name="Calculation 6 8" xfId="6440"/>
    <cellStyle name="Calculation 6 8 2" xfId="12412"/>
    <cellStyle name="Calculation 6 8 3" xfId="18168"/>
    <cellStyle name="Calculation 6 8 4" xfId="23665"/>
    <cellStyle name="Calculation 6 9" xfId="11467"/>
    <cellStyle name="Calculation 7" xfId="6441"/>
    <cellStyle name="Calculation 7 2" xfId="12413"/>
    <cellStyle name="Calculation 7 3" xfId="18169"/>
    <cellStyle name="Calculation 7 4" xfId="23666"/>
    <cellStyle name="Calculation 8" xfId="6442"/>
    <cellStyle name="Calculation 8 2" xfId="12414"/>
    <cellStyle name="Calculation 8 3" xfId="18170"/>
    <cellStyle name="Calculation 8 4" xfId="23667"/>
    <cellStyle name="Calculation 9" xfId="11291"/>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3" xfId="18171"/>
    <cellStyle name="Header2 10 4" xfId="23668"/>
    <cellStyle name="Header2 11" xfId="6444"/>
    <cellStyle name="Header2 11 2" xfId="12416"/>
    <cellStyle name="Header2 11 3" xfId="18172"/>
    <cellStyle name="Header2 11 4" xfId="23669"/>
    <cellStyle name="Header2 12" xfId="11230"/>
    <cellStyle name="Header2 2" xfId="5355"/>
    <cellStyle name="Header2 2 10" xfId="6445"/>
    <cellStyle name="Header2 2 10 2" xfId="12417"/>
    <cellStyle name="Header2 2 10 3" xfId="18173"/>
    <cellStyle name="Header2 2 10 4" xfId="23670"/>
    <cellStyle name="Header2 2 11" xfId="6446"/>
    <cellStyle name="Header2 2 11 2" xfId="12418"/>
    <cellStyle name="Header2 2 11 3" xfId="18174"/>
    <cellStyle name="Header2 2 11 4" xfId="23671"/>
    <cellStyle name="Header2 2 12" xfId="11349"/>
    <cellStyle name="Header2 2 2" xfId="5643"/>
    <cellStyle name="Header2 2 2 10" xfId="17387"/>
    <cellStyle name="Header2 2 2 2" xfId="6447"/>
    <cellStyle name="Header2 2 2 2 2" xfId="12419"/>
    <cellStyle name="Header2 2 2 2 3" xfId="18175"/>
    <cellStyle name="Header2 2 2 2 4" xfId="23672"/>
    <cellStyle name="Header2 2 2 3" xfId="6448"/>
    <cellStyle name="Header2 2 2 3 2" xfId="12420"/>
    <cellStyle name="Header2 2 2 3 3" xfId="18176"/>
    <cellStyle name="Header2 2 2 3 4" xfId="23673"/>
    <cellStyle name="Header2 2 2 4" xfId="6449"/>
    <cellStyle name="Header2 2 2 4 2" xfId="12421"/>
    <cellStyle name="Header2 2 2 4 3" xfId="18177"/>
    <cellStyle name="Header2 2 2 4 4" xfId="23674"/>
    <cellStyle name="Header2 2 2 5" xfId="6450"/>
    <cellStyle name="Header2 2 2 5 2" xfId="12422"/>
    <cellStyle name="Header2 2 2 5 3" xfId="18178"/>
    <cellStyle name="Header2 2 2 5 4" xfId="23675"/>
    <cellStyle name="Header2 2 2 6" xfId="6451"/>
    <cellStyle name="Header2 2 2 6 2" xfId="12423"/>
    <cellStyle name="Header2 2 2 6 3" xfId="18179"/>
    <cellStyle name="Header2 2 2 6 4" xfId="23676"/>
    <cellStyle name="Header2 2 2 7" xfId="6452"/>
    <cellStyle name="Header2 2 2 7 2" xfId="12424"/>
    <cellStyle name="Header2 2 2 7 3" xfId="18180"/>
    <cellStyle name="Header2 2 2 7 4" xfId="23677"/>
    <cellStyle name="Header2 2 2 8" xfId="6453"/>
    <cellStyle name="Header2 2 2 8 2" xfId="12425"/>
    <cellStyle name="Header2 2 2 8 3" xfId="18181"/>
    <cellStyle name="Header2 2 2 8 4" xfId="23678"/>
    <cellStyle name="Header2 2 2 9" xfId="11616"/>
    <cellStyle name="Header2 2 3" xfId="5889"/>
    <cellStyle name="Header2 2 3 10" xfId="6454"/>
    <cellStyle name="Header2 2 3 10 2" xfId="12426"/>
    <cellStyle name="Header2 2 3 10 3" xfId="18182"/>
    <cellStyle name="Header2 2 3 10 4" xfId="23679"/>
    <cellStyle name="Header2 2 3 11" xfId="11862"/>
    <cellStyle name="Header2 2 3 12" xfId="17619"/>
    <cellStyle name="Header2 2 3 13" xfId="23116"/>
    <cellStyle name="Header2 2 3 2" xfId="6455"/>
    <cellStyle name="Header2 2 3 2 2" xfId="12427"/>
    <cellStyle name="Header2 2 3 2 3" xfId="18183"/>
    <cellStyle name="Header2 2 3 2 4" xfId="23680"/>
    <cellStyle name="Header2 2 3 3" xfId="6456"/>
    <cellStyle name="Header2 2 3 3 2" xfId="12428"/>
    <cellStyle name="Header2 2 3 3 3" xfId="18184"/>
    <cellStyle name="Header2 2 3 3 4" xfId="23681"/>
    <cellStyle name="Header2 2 3 4" xfId="6457"/>
    <cellStyle name="Header2 2 3 4 2" xfId="12429"/>
    <cellStyle name="Header2 2 3 4 3" xfId="18185"/>
    <cellStyle name="Header2 2 3 4 4" xfId="23682"/>
    <cellStyle name="Header2 2 3 5" xfId="6458"/>
    <cellStyle name="Header2 2 3 5 2" xfId="12430"/>
    <cellStyle name="Header2 2 3 5 3" xfId="18186"/>
    <cellStyle name="Header2 2 3 5 4" xfId="23683"/>
    <cellStyle name="Header2 2 3 6" xfId="6459"/>
    <cellStyle name="Header2 2 3 6 2" xfId="12431"/>
    <cellStyle name="Header2 2 3 6 3" xfId="18187"/>
    <cellStyle name="Header2 2 3 6 4" xfId="23684"/>
    <cellStyle name="Header2 2 3 7" xfId="6460"/>
    <cellStyle name="Header2 2 3 7 2" xfId="12432"/>
    <cellStyle name="Header2 2 3 7 3" xfId="18188"/>
    <cellStyle name="Header2 2 3 7 4" xfId="23685"/>
    <cellStyle name="Header2 2 3 8" xfId="6461"/>
    <cellStyle name="Header2 2 3 8 2" xfId="12433"/>
    <cellStyle name="Header2 2 3 8 3" xfId="18189"/>
    <cellStyle name="Header2 2 3 8 4" xfId="23686"/>
    <cellStyle name="Header2 2 3 9" xfId="6462"/>
    <cellStyle name="Header2 2 3 9 2" xfId="12434"/>
    <cellStyle name="Header2 2 3 9 3" xfId="18190"/>
    <cellStyle name="Header2 2 3 9 4" xfId="23687"/>
    <cellStyle name="Header2 2 4" xfId="6463"/>
    <cellStyle name="Header2 2 4 2" xfId="12435"/>
    <cellStyle name="Header2 2 4 3" xfId="18191"/>
    <cellStyle name="Header2 2 4 4" xfId="23688"/>
    <cellStyle name="Header2 2 5" xfId="6464"/>
    <cellStyle name="Header2 2 5 2" xfId="12436"/>
    <cellStyle name="Header2 2 5 3" xfId="18192"/>
    <cellStyle name="Header2 2 5 4" xfId="23689"/>
    <cellStyle name="Header2 2 6" xfId="6465"/>
    <cellStyle name="Header2 2 6 2" xfId="12437"/>
    <cellStyle name="Header2 2 6 3" xfId="18193"/>
    <cellStyle name="Header2 2 6 4" xfId="23690"/>
    <cellStyle name="Header2 2 7" xfId="6466"/>
    <cellStyle name="Header2 2 7 2" xfId="12438"/>
    <cellStyle name="Header2 2 7 3" xfId="18194"/>
    <cellStyle name="Header2 2 7 4" xfId="23691"/>
    <cellStyle name="Header2 2 8" xfId="6467"/>
    <cellStyle name="Header2 2 8 2" xfId="12439"/>
    <cellStyle name="Header2 2 8 3" xfId="18195"/>
    <cellStyle name="Header2 2 8 4" xfId="23692"/>
    <cellStyle name="Header2 2 9" xfId="6468"/>
    <cellStyle name="Header2 2 9 2" xfId="12440"/>
    <cellStyle name="Header2 2 9 3" xfId="18196"/>
    <cellStyle name="Header2 2 9 4" xfId="23693"/>
    <cellStyle name="Header2 3" xfId="5402"/>
    <cellStyle name="Header2 3 10" xfId="6469"/>
    <cellStyle name="Header2 3 10 2" xfId="12441"/>
    <cellStyle name="Header2 3 10 3" xfId="18197"/>
    <cellStyle name="Header2 3 10 4" xfId="23694"/>
    <cellStyle name="Header2 3 11" xfId="6470"/>
    <cellStyle name="Header2 3 11 2" xfId="12442"/>
    <cellStyle name="Header2 3 11 3" xfId="18198"/>
    <cellStyle name="Header2 3 11 4" xfId="23695"/>
    <cellStyle name="Header2 3 12" xfId="11396"/>
    <cellStyle name="Header2 3 2" xfId="5690"/>
    <cellStyle name="Header2 3 2 10" xfId="17433"/>
    <cellStyle name="Header2 3 2 2" xfId="6471"/>
    <cellStyle name="Header2 3 2 2 2" xfId="12443"/>
    <cellStyle name="Header2 3 2 2 3" xfId="18199"/>
    <cellStyle name="Header2 3 2 2 4" xfId="23696"/>
    <cellStyle name="Header2 3 2 3" xfId="6472"/>
    <cellStyle name="Header2 3 2 3 2" xfId="12444"/>
    <cellStyle name="Header2 3 2 3 3" xfId="18200"/>
    <cellStyle name="Header2 3 2 3 4" xfId="23697"/>
    <cellStyle name="Header2 3 2 4" xfId="6473"/>
    <cellStyle name="Header2 3 2 4 2" xfId="12445"/>
    <cellStyle name="Header2 3 2 4 3" xfId="18201"/>
    <cellStyle name="Header2 3 2 4 4" xfId="23698"/>
    <cellStyle name="Header2 3 2 5" xfId="6474"/>
    <cellStyle name="Header2 3 2 5 2" xfId="12446"/>
    <cellStyle name="Header2 3 2 5 3" xfId="18202"/>
    <cellStyle name="Header2 3 2 5 4" xfId="23699"/>
    <cellStyle name="Header2 3 2 6" xfId="6475"/>
    <cellStyle name="Header2 3 2 6 2" xfId="12447"/>
    <cellStyle name="Header2 3 2 6 3" xfId="18203"/>
    <cellStyle name="Header2 3 2 6 4" xfId="23700"/>
    <cellStyle name="Header2 3 2 7" xfId="6476"/>
    <cellStyle name="Header2 3 2 7 2" xfId="12448"/>
    <cellStyle name="Header2 3 2 7 3" xfId="18204"/>
    <cellStyle name="Header2 3 2 7 4" xfId="23701"/>
    <cellStyle name="Header2 3 2 8" xfId="6477"/>
    <cellStyle name="Header2 3 2 8 2" xfId="12449"/>
    <cellStyle name="Header2 3 2 8 3" xfId="18205"/>
    <cellStyle name="Header2 3 2 8 4" xfId="23702"/>
    <cellStyle name="Header2 3 2 9" xfId="11663"/>
    <cellStyle name="Header2 3 3" xfId="5929"/>
    <cellStyle name="Header2 3 3 10" xfId="6478"/>
    <cellStyle name="Header2 3 3 10 2" xfId="12450"/>
    <cellStyle name="Header2 3 3 10 3" xfId="18206"/>
    <cellStyle name="Header2 3 3 10 4" xfId="23703"/>
    <cellStyle name="Header2 3 3 11" xfId="11902"/>
    <cellStyle name="Header2 3 3 12" xfId="17659"/>
    <cellStyle name="Header2 3 3 13" xfId="23156"/>
    <cellStyle name="Header2 3 3 2" xfId="6479"/>
    <cellStyle name="Header2 3 3 2 2" xfId="12451"/>
    <cellStyle name="Header2 3 3 2 3" xfId="18207"/>
    <cellStyle name="Header2 3 3 2 4" xfId="23704"/>
    <cellStyle name="Header2 3 3 3" xfId="6480"/>
    <cellStyle name="Header2 3 3 3 2" xfId="12452"/>
    <cellStyle name="Header2 3 3 3 3" xfId="18208"/>
    <cellStyle name="Header2 3 3 3 4" xfId="23705"/>
    <cellStyle name="Header2 3 3 4" xfId="6481"/>
    <cellStyle name="Header2 3 3 4 2" xfId="12453"/>
    <cellStyle name="Header2 3 3 4 3" xfId="18209"/>
    <cellStyle name="Header2 3 3 4 4" xfId="23706"/>
    <cellStyle name="Header2 3 3 5" xfId="6482"/>
    <cellStyle name="Header2 3 3 5 2" xfId="12454"/>
    <cellStyle name="Header2 3 3 5 3" xfId="18210"/>
    <cellStyle name="Header2 3 3 5 4" xfId="23707"/>
    <cellStyle name="Header2 3 3 6" xfId="6483"/>
    <cellStyle name="Header2 3 3 6 2" xfId="12455"/>
    <cellStyle name="Header2 3 3 6 3" xfId="18211"/>
    <cellStyle name="Header2 3 3 6 4" xfId="23708"/>
    <cellStyle name="Header2 3 3 7" xfId="6484"/>
    <cellStyle name="Header2 3 3 7 2" xfId="12456"/>
    <cellStyle name="Header2 3 3 7 3" xfId="18212"/>
    <cellStyle name="Header2 3 3 7 4" xfId="23709"/>
    <cellStyle name="Header2 3 3 8" xfId="6485"/>
    <cellStyle name="Header2 3 3 8 2" xfId="12457"/>
    <cellStyle name="Header2 3 3 8 3" xfId="18213"/>
    <cellStyle name="Header2 3 3 8 4" xfId="23710"/>
    <cellStyle name="Header2 3 3 9" xfId="6486"/>
    <cellStyle name="Header2 3 3 9 2" xfId="12458"/>
    <cellStyle name="Header2 3 3 9 3" xfId="18214"/>
    <cellStyle name="Header2 3 3 9 4" xfId="23711"/>
    <cellStyle name="Header2 3 4" xfId="6487"/>
    <cellStyle name="Header2 3 4 2" xfId="12459"/>
    <cellStyle name="Header2 3 4 3" xfId="18215"/>
    <cellStyle name="Header2 3 4 4" xfId="23712"/>
    <cellStyle name="Header2 3 5" xfId="6488"/>
    <cellStyle name="Header2 3 5 2" xfId="12460"/>
    <cellStyle name="Header2 3 5 3" xfId="18216"/>
    <cellStyle name="Header2 3 5 4" xfId="23713"/>
    <cellStyle name="Header2 3 6" xfId="6489"/>
    <cellStyle name="Header2 3 6 2" xfId="12461"/>
    <cellStyle name="Header2 3 6 3" xfId="18217"/>
    <cellStyle name="Header2 3 6 4" xfId="23714"/>
    <cellStyle name="Header2 3 7" xfId="6490"/>
    <cellStyle name="Header2 3 7 2" xfId="12462"/>
    <cellStyle name="Header2 3 7 3" xfId="18218"/>
    <cellStyle name="Header2 3 7 4" xfId="23715"/>
    <cellStyle name="Header2 3 8" xfId="6491"/>
    <cellStyle name="Header2 3 8 2" xfId="12463"/>
    <cellStyle name="Header2 3 8 3" xfId="18219"/>
    <cellStyle name="Header2 3 8 4" xfId="23716"/>
    <cellStyle name="Header2 3 9" xfId="6492"/>
    <cellStyle name="Header2 3 9 2" xfId="12464"/>
    <cellStyle name="Header2 3 9 3" xfId="18220"/>
    <cellStyle name="Header2 3 9 4" xfId="23717"/>
    <cellStyle name="Header2 4" xfId="5588"/>
    <cellStyle name="Header2 4 10" xfId="11573"/>
    <cellStyle name="Header2 4 2" xfId="5876"/>
    <cellStyle name="Header2 4 2 10" xfId="6493"/>
    <cellStyle name="Header2 4 2 10 2" xfId="12465"/>
    <cellStyle name="Header2 4 2 10 3" xfId="18221"/>
    <cellStyle name="Header2 4 2 10 4" xfId="23718"/>
    <cellStyle name="Header2 4 2 11" xfId="11849"/>
    <cellStyle name="Header2 4 2 12" xfId="23103"/>
    <cellStyle name="Header2 4 2 2" xfId="6494"/>
    <cellStyle name="Header2 4 2 2 2" xfId="12466"/>
    <cellStyle name="Header2 4 2 2 3" xfId="18222"/>
    <cellStyle name="Header2 4 2 2 4" xfId="23719"/>
    <cellStyle name="Header2 4 2 3" xfId="6495"/>
    <cellStyle name="Header2 4 2 3 2" xfId="12467"/>
    <cellStyle name="Header2 4 2 3 3" xfId="18223"/>
    <cellStyle name="Header2 4 2 3 4" xfId="23720"/>
    <cellStyle name="Header2 4 2 4" xfId="6496"/>
    <cellStyle name="Header2 4 2 4 2" xfId="12468"/>
    <cellStyle name="Header2 4 2 4 3" xfId="18224"/>
    <cellStyle name="Header2 4 2 4 4" xfId="23721"/>
    <cellStyle name="Header2 4 2 5" xfId="6497"/>
    <cellStyle name="Header2 4 2 5 2" xfId="12469"/>
    <cellStyle name="Header2 4 2 5 3" xfId="18225"/>
    <cellStyle name="Header2 4 2 5 4" xfId="23722"/>
    <cellStyle name="Header2 4 2 6" xfId="6498"/>
    <cellStyle name="Header2 4 2 6 2" xfId="12470"/>
    <cellStyle name="Header2 4 2 6 3" xfId="18226"/>
    <cellStyle name="Header2 4 2 6 4" xfId="23723"/>
    <cellStyle name="Header2 4 2 7" xfId="6499"/>
    <cellStyle name="Header2 4 2 7 2" xfId="12471"/>
    <cellStyle name="Header2 4 2 7 3" xfId="18227"/>
    <cellStyle name="Header2 4 2 7 4" xfId="23724"/>
    <cellStyle name="Header2 4 2 8" xfId="6500"/>
    <cellStyle name="Header2 4 2 8 2" xfId="12472"/>
    <cellStyle name="Header2 4 2 8 3" xfId="18228"/>
    <cellStyle name="Header2 4 2 8 4" xfId="23725"/>
    <cellStyle name="Header2 4 2 9" xfId="6501"/>
    <cellStyle name="Header2 4 2 9 2" xfId="12473"/>
    <cellStyle name="Header2 4 2 9 3" xfId="18229"/>
    <cellStyle name="Header2 4 2 9 4" xfId="23726"/>
    <cellStyle name="Header2 4 3" xfId="6081"/>
    <cellStyle name="Header2 4 3 10" xfId="6502"/>
    <cellStyle name="Header2 4 3 10 2" xfId="12474"/>
    <cellStyle name="Header2 4 3 10 3" xfId="18230"/>
    <cellStyle name="Header2 4 3 10 4" xfId="23727"/>
    <cellStyle name="Header2 4 3 11" xfId="12053"/>
    <cellStyle name="Header2 4 3 12" xfId="17809"/>
    <cellStyle name="Header2 4 3 13" xfId="23306"/>
    <cellStyle name="Header2 4 3 2" xfId="6503"/>
    <cellStyle name="Header2 4 3 2 2" xfId="12475"/>
    <cellStyle name="Header2 4 3 2 3" xfId="18231"/>
    <cellStyle name="Header2 4 3 2 4" xfId="23728"/>
    <cellStyle name="Header2 4 3 3" xfId="6504"/>
    <cellStyle name="Header2 4 3 3 2" xfId="12476"/>
    <cellStyle name="Header2 4 3 3 3" xfId="18232"/>
    <cellStyle name="Header2 4 3 3 4" xfId="23729"/>
    <cellStyle name="Header2 4 3 4" xfId="6505"/>
    <cellStyle name="Header2 4 3 4 2" xfId="12477"/>
    <cellStyle name="Header2 4 3 4 3" xfId="18233"/>
    <cellStyle name="Header2 4 3 4 4" xfId="23730"/>
    <cellStyle name="Header2 4 3 5" xfId="6506"/>
    <cellStyle name="Header2 4 3 5 2" xfId="12478"/>
    <cellStyle name="Header2 4 3 5 3" xfId="18234"/>
    <cellStyle name="Header2 4 3 5 4" xfId="23731"/>
    <cellStyle name="Header2 4 3 6" xfId="6507"/>
    <cellStyle name="Header2 4 3 6 2" xfId="12479"/>
    <cellStyle name="Header2 4 3 6 3" xfId="18235"/>
    <cellStyle name="Header2 4 3 6 4" xfId="23732"/>
    <cellStyle name="Header2 4 3 7" xfId="6508"/>
    <cellStyle name="Header2 4 3 7 2" xfId="12480"/>
    <cellStyle name="Header2 4 3 7 3" xfId="18236"/>
    <cellStyle name="Header2 4 3 7 4" xfId="23733"/>
    <cellStyle name="Header2 4 3 8" xfId="6509"/>
    <cellStyle name="Header2 4 3 8 2" xfId="12481"/>
    <cellStyle name="Header2 4 3 8 3" xfId="18237"/>
    <cellStyle name="Header2 4 3 8 4" xfId="23734"/>
    <cellStyle name="Header2 4 3 9" xfId="6510"/>
    <cellStyle name="Header2 4 3 9 2" xfId="12482"/>
    <cellStyle name="Header2 4 3 9 3" xfId="18238"/>
    <cellStyle name="Header2 4 3 9 4" xfId="23735"/>
    <cellStyle name="Header2 4 4" xfId="6511"/>
    <cellStyle name="Header2 4 4 2" xfId="12483"/>
    <cellStyle name="Header2 4 4 3" xfId="18239"/>
    <cellStyle name="Header2 4 4 4" xfId="23736"/>
    <cellStyle name="Header2 4 5" xfId="6512"/>
    <cellStyle name="Header2 4 5 2" xfId="12484"/>
    <cellStyle name="Header2 4 5 3" xfId="18240"/>
    <cellStyle name="Header2 4 5 4" xfId="23737"/>
    <cellStyle name="Header2 4 6" xfId="6513"/>
    <cellStyle name="Header2 4 6 2" xfId="12485"/>
    <cellStyle name="Header2 4 6 3" xfId="18241"/>
    <cellStyle name="Header2 4 6 4" xfId="23738"/>
    <cellStyle name="Header2 4 7" xfId="6514"/>
    <cellStyle name="Header2 4 7 2" xfId="12486"/>
    <cellStyle name="Header2 4 7 3" xfId="18242"/>
    <cellStyle name="Header2 4 7 4" xfId="23739"/>
    <cellStyle name="Header2 4 8" xfId="6515"/>
    <cellStyle name="Header2 4 8 2" xfId="12487"/>
    <cellStyle name="Header2 4 8 3" xfId="18243"/>
    <cellStyle name="Header2 4 8 4" xfId="23740"/>
    <cellStyle name="Header2 4 9" xfId="6516"/>
    <cellStyle name="Header2 4 9 2" xfId="12488"/>
    <cellStyle name="Header2 4 9 3" xfId="18244"/>
    <cellStyle name="Header2 4 9 4" xfId="23741"/>
    <cellStyle name="Header2 5" xfId="5598"/>
    <cellStyle name="Header2 5 10" xfId="17354"/>
    <cellStyle name="Header2 5 2" xfId="6517"/>
    <cellStyle name="Header2 5 2 2" xfId="12489"/>
    <cellStyle name="Header2 5 2 3" xfId="18245"/>
    <cellStyle name="Header2 5 2 4" xfId="23742"/>
    <cellStyle name="Header2 5 3" xfId="6518"/>
    <cellStyle name="Header2 5 3 2" xfId="12490"/>
    <cellStyle name="Header2 5 3 3" xfId="18246"/>
    <cellStyle name="Header2 5 3 4" xfId="23743"/>
    <cellStyle name="Header2 5 4" xfId="6519"/>
    <cellStyle name="Header2 5 4 2" xfId="12491"/>
    <cellStyle name="Header2 5 4 3" xfId="18247"/>
    <cellStyle name="Header2 5 4 4" xfId="23744"/>
    <cellStyle name="Header2 5 5" xfId="6520"/>
    <cellStyle name="Header2 5 5 2" xfId="12492"/>
    <cellStyle name="Header2 5 5 3" xfId="18248"/>
    <cellStyle name="Header2 5 5 4" xfId="23745"/>
    <cellStyle name="Header2 5 6" xfId="6521"/>
    <cellStyle name="Header2 5 6 2" xfId="12493"/>
    <cellStyle name="Header2 5 6 3" xfId="18249"/>
    <cellStyle name="Header2 5 6 4" xfId="23746"/>
    <cellStyle name="Header2 5 7" xfId="6522"/>
    <cellStyle name="Header2 5 7 2" xfId="12494"/>
    <cellStyle name="Header2 5 7 3" xfId="18250"/>
    <cellStyle name="Header2 5 7 4" xfId="23747"/>
    <cellStyle name="Header2 5 8" xfId="6523"/>
    <cellStyle name="Header2 5 8 2" xfId="12495"/>
    <cellStyle name="Header2 5 8 3" xfId="18251"/>
    <cellStyle name="Header2 5 8 4" xfId="23748"/>
    <cellStyle name="Header2 5 9" xfId="11582"/>
    <cellStyle name="Header2 6" xfId="6524"/>
    <cellStyle name="Header2 6 2" xfId="12496"/>
    <cellStyle name="Header2 6 3" xfId="18252"/>
    <cellStyle name="Header2 6 4" xfId="23749"/>
    <cellStyle name="Header2 7" xfId="6525"/>
    <cellStyle name="Header2 7 2" xfId="12497"/>
    <cellStyle name="Header2 7 3" xfId="18253"/>
    <cellStyle name="Header2 7 4" xfId="23750"/>
    <cellStyle name="Header2 8" xfId="6526"/>
    <cellStyle name="Header2 8 2" xfId="12498"/>
    <cellStyle name="Header2 8 3" xfId="18254"/>
    <cellStyle name="Header2 8 4" xfId="23751"/>
    <cellStyle name="Header2 9" xfId="6527"/>
    <cellStyle name="Header2 9 2" xfId="12499"/>
    <cellStyle name="Header2 9 3" xfId="18255"/>
    <cellStyle name="Header2 9 4" xfId="23752"/>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2" xfId="5859"/>
    <cellStyle name="Input [yellow] 2 2 2 2 2" xfId="6537"/>
    <cellStyle name="Input [yellow] 2 2 2 2 2 2" xfId="12503"/>
    <cellStyle name="Input [yellow] 2 2 2 2 2 3" xfId="18259"/>
    <cellStyle name="Input [yellow] 2 2 2 2 2 4" xfId="23753"/>
    <cellStyle name="Input [yellow] 2 2 2 2 3" xfId="6538"/>
    <cellStyle name="Input [yellow] 2 2 2 2 3 2" xfId="12504"/>
    <cellStyle name="Input [yellow] 2 2 2 2 3 3" xfId="18260"/>
    <cellStyle name="Input [yellow] 2 2 2 2 3 4" xfId="23754"/>
    <cellStyle name="Input [yellow] 2 2 2 2 4" xfId="6539"/>
    <cellStyle name="Input [yellow] 2 2 2 2 4 2" xfId="12505"/>
    <cellStyle name="Input [yellow] 2 2 2 2 4 3" xfId="18261"/>
    <cellStyle name="Input [yellow] 2 2 2 2 4 4" xfId="23755"/>
    <cellStyle name="Input [yellow] 2 2 2 2 5" xfId="6540"/>
    <cellStyle name="Input [yellow] 2 2 2 2 5 2" xfId="12506"/>
    <cellStyle name="Input [yellow] 2 2 2 2 5 3" xfId="18262"/>
    <cellStyle name="Input [yellow] 2 2 2 2 5 4" xfId="23756"/>
    <cellStyle name="Input [yellow] 2 2 2 2 6" xfId="6541"/>
    <cellStyle name="Input [yellow] 2 2 2 2 6 2" xfId="12507"/>
    <cellStyle name="Input [yellow] 2 2 2 2 6 3" xfId="18263"/>
    <cellStyle name="Input [yellow] 2 2 2 2 6 4" xfId="23757"/>
    <cellStyle name="Input [yellow] 2 2 2 2 7" xfId="11832"/>
    <cellStyle name="Input [yellow] 2 2 2 2 8" xfId="17593"/>
    <cellStyle name="Input [yellow] 2 2 2 3" xfId="6542"/>
    <cellStyle name="Input [yellow] 2 2 2 3 2" xfId="12508"/>
    <cellStyle name="Input [yellow] 2 2 2 3 3" xfId="18264"/>
    <cellStyle name="Input [yellow] 2 2 2 3 4" xfId="23758"/>
    <cellStyle name="Input [yellow] 2 2 2 4" xfId="6543"/>
    <cellStyle name="Input [yellow] 2 2 2 4 2" xfId="12509"/>
    <cellStyle name="Input [yellow] 2 2 2 4 3" xfId="18265"/>
    <cellStyle name="Input [yellow] 2 2 2 4 4" xfId="23759"/>
    <cellStyle name="Input [yellow] 2 2 2 5" xfId="6544"/>
    <cellStyle name="Input [yellow] 2 2 2 5 2" xfId="12510"/>
    <cellStyle name="Input [yellow] 2 2 2 5 3" xfId="18266"/>
    <cellStyle name="Input [yellow] 2 2 2 5 4" xfId="23760"/>
    <cellStyle name="Input [yellow] 2 2 2 6" xfId="6545"/>
    <cellStyle name="Input [yellow] 2 2 2 6 2" xfId="12511"/>
    <cellStyle name="Input [yellow] 2 2 2 6 3" xfId="18267"/>
    <cellStyle name="Input [yellow] 2 2 2 6 4" xfId="23761"/>
    <cellStyle name="Input [yellow] 2 2 2 7" xfId="6546"/>
    <cellStyle name="Input [yellow] 2 2 2 7 2" xfId="12512"/>
    <cellStyle name="Input [yellow] 2 2 2 7 3" xfId="18268"/>
    <cellStyle name="Input [yellow] 2 2 2 7 4" xfId="23762"/>
    <cellStyle name="Input [yellow] 2 2 2 8" xfId="6547"/>
    <cellStyle name="Input [yellow] 2 2 2 8 2" xfId="12513"/>
    <cellStyle name="Input [yellow] 2 2 2 8 3" xfId="18269"/>
    <cellStyle name="Input [yellow] 2 2 2 8 4" xfId="23763"/>
    <cellStyle name="Input [yellow] 2 2 2 9" xfId="6548"/>
    <cellStyle name="Input [yellow] 2 2 2 9 2" xfId="12514"/>
    <cellStyle name="Input [yellow] 2 2 2 9 3" xfId="18270"/>
    <cellStyle name="Input [yellow] 2 2 2 9 4" xfId="23764"/>
    <cellStyle name="Input [yellow] 2 2 3" xfId="5528"/>
    <cellStyle name="Input [yellow] 2 2 3 2" xfId="5816"/>
    <cellStyle name="Input [yellow] 2 2 3 2 10" xfId="6549"/>
    <cellStyle name="Input [yellow] 2 2 3 2 10 2" xfId="12515"/>
    <cellStyle name="Input [yellow] 2 2 3 2 10 3" xfId="18271"/>
    <cellStyle name="Input [yellow] 2 2 3 2 10 4" xfId="23765"/>
    <cellStyle name="Input [yellow] 2 2 3 2 11" xfId="11789"/>
    <cellStyle name="Input [yellow] 2 2 3 2 12" xfId="23069"/>
    <cellStyle name="Input [yellow] 2 2 3 2 2" xfId="6550"/>
    <cellStyle name="Input [yellow] 2 2 3 2 2 2" xfId="12516"/>
    <cellStyle name="Input [yellow] 2 2 3 2 2 3" xfId="18272"/>
    <cellStyle name="Input [yellow] 2 2 3 2 2 4" xfId="23766"/>
    <cellStyle name="Input [yellow] 2 2 3 2 3" xfId="6551"/>
    <cellStyle name="Input [yellow] 2 2 3 2 3 2" xfId="12517"/>
    <cellStyle name="Input [yellow] 2 2 3 2 3 3" xfId="18273"/>
    <cellStyle name="Input [yellow] 2 2 3 2 3 4" xfId="23767"/>
    <cellStyle name="Input [yellow] 2 2 3 2 4" xfId="6552"/>
    <cellStyle name="Input [yellow] 2 2 3 2 4 2" xfId="12518"/>
    <cellStyle name="Input [yellow] 2 2 3 2 4 3" xfId="18274"/>
    <cellStyle name="Input [yellow] 2 2 3 2 4 4" xfId="23768"/>
    <cellStyle name="Input [yellow] 2 2 3 2 5" xfId="6553"/>
    <cellStyle name="Input [yellow] 2 2 3 2 5 2" xfId="12519"/>
    <cellStyle name="Input [yellow] 2 2 3 2 5 3" xfId="18275"/>
    <cellStyle name="Input [yellow] 2 2 3 2 5 4" xfId="23769"/>
    <cellStyle name="Input [yellow] 2 2 3 2 6" xfId="6554"/>
    <cellStyle name="Input [yellow] 2 2 3 2 6 2" xfId="12520"/>
    <cellStyle name="Input [yellow] 2 2 3 2 6 3" xfId="18276"/>
    <cellStyle name="Input [yellow] 2 2 3 2 6 4" xfId="23770"/>
    <cellStyle name="Input [yellow] 2 2 3 2 7" xfId="6555"/>
    <cellStyle name="Input [yellow] 2 2 3 2 7 2" xfId="12521"/>
    <cellStyle name="Input [yellow] 2 2 3 2 7 3" xfId="18277"/>
    <cellStyle name="Input [yellow] 2 2 3 2 7 4" xfId="23771"/>
    <cellStyle name="Input [yellow] 2 2 3 2 8" xfId="6556"/>
    <cellStyle name="Input [yellow] 2 2 3 2 8 2" xfId="12522"/>
    <cellStyle name="Input [yellow] 2 2 3 2 8 3" xfId="18278"/>
    <cellStyle name="Input [yellow] 2 2 3 2 8 4" xfId="23772"/>
    <cellStyle name="Input [yellow] 2 2 3 2 9" xfId="6557"/>
    <cellStyle name="Input [yellow] 2 2 3 2 9 2" xfId="12523"/>
    <cellStyle name="Input [yellow] 2 2 3 2 9 3" xfId="18279"/>
    <cellStyle name="Input [yellow] 2 2 3 2 9 4" xfId="23773"/>
    <cellStyle name="Input [yellow] 2 2 3 3" xfId="6039"/>
    <cellStyle name="Input [yellow] 2 2 3 3 10" xfId="6558"/>
    <cellStyle name="Input [yellow] 2 2 3 3 10 2" xfId="12524"/>
    <cellStyle name="Input [yellow] 2 2 3 3 10 3" xfId="18280"/>
    <cellStyle name="Input [yellow] 2 2 3 3 10 4" xfId="23774"/>
    <cellStyle name="Input [yellow] 2 2 3 3 11" xfId="12012"/>
    <cellStyle name="Input [yellow] 2 2 3 3 12" xfId="17769"/>
    <cellStyle name="Input [yellow] 2 2 3 3 13" xfId="23266"/>
    <cellStyle name="Input [yellow] 2 2 3 3 2" xfId="6559"/>
    <cellStyle name="Input [yellow] 2 2 3 3 2 2" xfId="12525"/>
    <cellStyle name="Input [yellow] 2 2 3 3 2 3" xfId="18281"/>
    <cellStyle name="Input [yellow] 2 2 3 3 2 4" xfId="23775"/>
    <cellStyle name="Input [yellow] 2 2 3 3 3" xfId="6560"/>
    <cellStyle name="Input [yellow] 2 2 3 3 3 2" xfId="12526"/>
    <cellStyle name="Input [yellow] 2 2 3 3 3 3" xfId="18282"/>
    <cellStyle name="Input [yellow] 2 2 3 3 3 4" xfId="23776"/>
    <cellStyle name="Input [yellow] 2 2 3 3 4" xfId="6561"/>
    <cellStyle name="Input [yellow] 2 2 3 3 4 2" xfId="12527"/>
    <cellStyle name="Input [yellow] 2 2 3 3 4 3" xfId="18283"/>
    <cellStyle name="Input [yellow] 2 2 3 3 4 4" xfId="23777"/>
    <cellStyle name="Input [yellow] 2 2 3 3 5" xfId="6562"/>
    <cellStyle name="Input [yellow] 2 2 3 3 5 2" xfId="12528"/>
    <cellStyle name="Input [yellow] 2 2 3 3 5 3" xfId="18284"/>
    <cellStyle name="Input [yellow] 2 2 3 3 5 4" xfId="23778"/>
    <cellStyle name="Input [yellow] 2 2 3 3 6" xfId="6563"/>
    <cellStyle name="Input [yellow] 2 2 3 3 6 2" xfId="12529"/>
    <cellStyle name="Input [yellow] 2 2 3 3 6 3" xfId="18285"/>
    <cellStyle name="Input [yellow] 2 2 3 3 6 4" xfId="23779"/>
    <cellStyle name="Input [yellow] 2 2 3 3 7" xfId="6564"/>
    <cellStyle name="Input [yellow] 2 2 3 3 7 2" xfId="12530"/>
    <cellStyle name="Input [yellow] 2 2 3 3 7 3" xfId="18286"/>
    <cellStyle name="Input [yellow] 2 2 3 3 7 4" xfId="23780"/>
    <cellStyle name="Input [yellow] 2 2 3 3 8" xfId="6565"/>
    <cellStyle name="Input [yellow] 2 2 3 3 8 2" xfId="12531"/>
    <cellStyle name="Input [yellow] 2 2 3 3 8 3" xfId="18287"/>
    <cellStyle name="Input [yellow] 2 2 3 3 8 4" xfId="23781"/>
    <cellStyle name="Input [yellow] 2 2 3 3 9" xfId="6566"/>
    <cellStyle name="Input [yellow] 2 2 3 3 9 2" xfId="12532"/>
    <cellStyle name="Input [yellow] 2 2 3 3 9 3" xfId="18288"/>
    <cellStyle name="Input [yellow] 2 2 3 3 9 4" xfId="23782"/>
    <cellStyle name="Input [yellow] 2 2 3 4" xfId="6567"/>
    <cellStyle name="Input [yellow] 2 2 3 4 2" xfId="12533"/>
    <cellStyle name="Input [yellow] 2 2 3 4 3" xfId="18289"/>
    <cellStyle name="Input [yellow] 2 2 3 4 4" xfId="23783"/>
    <cellStyle name="Input [yellow] 2 2 3 5" xfId="6568"/>
    <cellStyle name="Input [yellow] 2 2 3 5 2" xfId="12534"/>
    <cellStyle name="Input [yellow] 2 2 3 5 3" xfId="18290"/>
    <cellStyle name="Input [yellow] 2 2 3 5 4" xfId="23784"/>
    <cellStyle name="Input [yellow] 2 2 3 6" xfId="6569"/>
    <cellStyle name="Input [yellow] 2 2 3 6 2" xfId="12535"/>
    <cellStyle name="Input [yellow] 2 2 3 6 3" xfId="18291"/>
    <cellStyle name="Input [yellow] 2 2 3 6 4" xfId="23785"/>
    <cellStyle name="Input [yellow] 2 2 3 7" xfId="11522"/>
    <cellStyle name="Input [yellow] 2 2 4" xfId="5636"/>
    <cellStyle name="Input [yellow] 2 2 4 2" xfId="6570"/>
    <cellStyle name="Input [yellow] 2 2 4 2 2" xfId="12536"/>
    <cellStyle name="Input [yellow] 2 2 4 2 3" xfId="18292"/>
    <cellStyle name="Input [yellow] 2 2 4 2 4" xfId="23786"/>
    <cellStyle name="Input [yellow] 2 2 4 3" xfId="6571"/>
    <cellStyle name="Input [yellow] 2 2 4 3 2" xfId="12537"/>
    <cellStyle name="Input [yellow] 2 2 4 3 3" xfId="18293"/>
    <cellStyle name="Input [yellow] 2 2 4 3 4" xfId="23787"/>
    <cellStyle name="Input [yellow] 2 2 4 4" xfId="6572"/>
    <cellStyle name="Input [yellow] 2 2 4 4 2" xfId="12538"/>
    <cellStyle name="Input [yellow] 2 2 4 4 3" xfId="18294"/>
    <cellStyle name="Input [yellow] 2 2 4 4 4" xfId="23788"/>
    <cellStyle name="Input [yellow] 2 2 4 5" xfId="6573"/>
    <cellStyle name="Input [yellow] 2 2 4 5 2" xfId="12539"/>
    <cellStyle name="Input [yellow] 2 2 4 5 3" xfId="18295"/>
    <cellStyle name="Input [yellow] 2 2 4 5 4" xfId="23789"/>
    <cellStyle name="Input [yellow] 2 2 4 6" xfId="6574"/>
    <cellStyle name="Input [yellow] 2 2 4 6 2" xfId="12540"/>
    <cellStyle name="Input [yellow] 2 2 4 6 3" xfId="18296"/>
    <cellStyle name="Input [yellow] 2 2 4 6 4" xfId="23790"/>
    <cellStyle name="Input [yellow] 2 2 4 7" xfId="11610"/>
    <cellStyle name="Input [yellow] 2 2 4 8" xfId="17381"/>
    <cellStyle name="Input [yellow] 2 2 5" xfId="5607"/>
    <cellStyle name="Input [yellow] 2 2 5 10" xfId="6575"/>
    <cellStyle name="Input [yellow] 2 2 5 10 2" xfId="12541"/>
    <cellStyle name="Input [yellow] 2 2 5 10 3" xfId="18297"/>
    <cellStyle name="Input [yellow] 2 2 5 10 4" xfId="23791"/>
    <cellStyle name="Input [yellow] 2 2 5 11" xfId="11589"/>
    <cellStyle name="Input [yellow] 2 2 5 12" xfId="17361"/>
    <cellStyle name="Input [yellow] 2 2 5 13" xfId="22913"/>
    <cellStyle name="Input [yellow] 2 2 5 2" xfId="6576"/>
    <cellStyle name="Input [yellow] 2 2 5 2 2" xfId="12542"/>
    <cellStyle name="Input [yellow] 2 2 5 2 3" xfId="18298"/>
    <cellStyle name="Input [yellow] 2 2 5 2 4" xfId="23792"/>
    <cellStyle name="Input [yellow] 2 2 5 3" xfId="6577"/>
    <cellStyle name="Input [yellow] 2 2 5 3 2" xfId="12543"/>
    <cellStyle name="Input [yellow] 2 2 5 3 3" xfId="18299"/>
    <cellStyle name="Input [yellow] 2 2 5 3 4" xfId="23793"/>
    <cellStyle name="Input [yellow] 2 2 5 4" xfId="6578"/>
    <cellStyle name="Input [yellow] 2 2 5 4 2" xfId="12544"/>
    <cellStyle name="Input [yellow] 2 2 5 4 3" xfId="18300"/>
    <cellStyle name="Input [yellow] 2 2 5 4 4" xfId="23794"/>
    <cellStyle name="Input [yellow] 2 2 5 5" xfId="6579"/>
    <cellStyle name="Input [yellow] 2 2 5 5 2" xfId="12545"/>
    <cellStyle name="Input [yellow] 2 2 5 5 3" xfId="18301"/>
    <cellStyle name="Input [yellow] 2 2 5 5 4" xfId="23795"/>
    <cellStyle name="Input [yellow] 2 2 5 6" xfId="6580"/>
    <cellStyle name="Input [yellow] 2 2 5 6 2" xfId="12546"/>
    <cellStyle name="Input [yellow] 2 2 5 6 3" xfId="18302"/>
    <cellStyle name="Input [yellow] 2 2 5 6 4" xfId="23796"/>
    <cellStyle name="Input [yellow] 2 2 5 7" xfId="6581"/>
    <cellStyle name="Input [yellow] 2 2 5 7 2" xfId="12547"/>
    <cellStyle name="Input [yellow] 2 2 5 7 3" xfId="18303"/>
    <cellStyle name="Input [yellow] 2 2 5 7 4" xfId="23797"/>
    <cellStyle name="Input [yellow] 2 2 5 8" xfId="6582"/>
    <cellStyle name="Input [yellow] 2 2 5 8 2" xfId="12548"/>
    <cellStyle name="Input [yellow] 2 2 5 8 3" xfId="18304"/>
    <cellStyle name="Input [yellow] 2 2 5 8 4" xfId="23798"/>
    <cellStyle name="Input [yellow] 2 2 5 9" xfId="6583"/>
    <cellStyle name="Input [yellow] 2 2 5 9 2" xfId="12549"/>
    <cellStyle name="Input [yellow] 2 2 5 9 3" xfId="18305"/>
    <cellStyle name="Input [yellow] 2 2 5 9 4" xfId="23799"/>
    <cellStyle name="Input [yellow] 2 2 6" xfId="6584"/>
    <cellStyle name="Input [yellow] 2 2 6 2" xfId="12550"/>
    <cellStyle name="Input [yellow] 2 2 6 3" xfId="18306"/>
    <cellStyle name="Input [yellow] 2 2 6 4" xfId="23800"/>
    <cellStyle name="Input [yellow] 2 3" xfId="5552"/>
    <cellStyle name="Input [yellow] 2 3 10" xfId="11545"/>
    <cellStyle name="Input [yellow] 2 3 2" xfId="5840"/>
    <cellStyle name="Input [yellow] 2 3 2 2" xfId="6585"/>
    <cellStyle name="Input [yellow] 2 3 2 2 2" xfId="12551"/>
    <cellStyle name="Input [yellow] 2 3 2 2 3" xfId="18307"/>
    <cellStyle name="Input [yellow] 2 3 2 2 4" xfId="23801"/>
    <cellStyle name="Input [yellow] 2 3 2 3" xfId="6586"/>
    <cellStyle name="Input [yellow] 2 3 2 3 2" xfId="12552"/>
    <cellStyle name="Input [yellow] 2 3 2 3 3" xfId="18308"/>
    <cellStyle name="Input [yellow] 2 3 2 3 4" xfId="23802"/>
    <cellStyle name="Input [yellow] 2 3 2 4" xfId="6587"/>
    <cellStyle name="Input [yellow] 2 3 2 4 2" xfId="12553"/>
    <cellStyle name="Input [yellow] 2 3 2 4 3" xfId="18309"/>
    <cellStyle name="Input [yellow] 2 3 2 4 4" xfId="23803"/>
    <cellStyle name="Input [yellow] 2 3 2 5" xfId="6588"/>
    <cellStyle name="Input [yellow] 2 3 2 5 2" xfId="12554"/>
    <cellStyle name="Input [yellow] 2 3 2 5 3" xfId="18310"/>
    <cellStyle name="Input [yellow] 2 3 2 5 4" xfId="23804"/>
    <cellStyle name="Input [yellow] 2 3 2 6" xfId="6589"/>
    <cellStyle name="Input [yellow] 2 3 2 6 2" xfId="12555"/>
    <cellStyle name="Input [yellow] 2 3 2 6 3" xfId="18311"/>
    <cellStyle name="Input [yellow] 2 3 2 6 4" xfId="23805"/>
    <cellStyle name="Input [yellow] 2 3 2 7" xfId="11813"/>
    <cellStyle name="Input [yellow] 2 3 2 8" xfId="17574"/>
    <cellStyle name="Input [yellow] 2 3 3" xfId="6061"/>
    <cellStyle name="Input [yellow] 2 3 3 10" xfId="6590"/>
    <cellStyle name="Input [yellow] 2 3 3 10 2" xfId="12556"/>
    <cellStyle name="Input [yellow] 2 3 3 10 3" xfId="18312"/>
    <cellStyle name="Input [yellow] 2 3 3 10 4" xfId="23806"/>
    <cellStyle name="Input [yellow] 2 3 3 11" xfId="12033"/>
    <cellStyle name="Input [yellow] 2 3 3 12" xfId="17789"/>
    <cellStyle name="Input [yellow] 2 3 3 13" xfId="23286"/>
    <cellStyle name="Input [yellow] 2 3 3 2" xfId="6591"/>
    <cellStyle name="Input [yellow] 2 3 3 2 2" xfId="12557"/>
    <cellStyle name="Input [yellow] 2 3 3 2 3" xfId="18313"/>
    <cellStyle name="Input [yellow] 2 3 3 2 4" xfId="23807"/>
    <cellStyle name="Input [yellow] 2 3 3 3" xfId="6592"/>
    <cellStyle name="Input [yellow] 2 3 3 3 2" xfId="12558"/>
    <cellStyle name="Input [yellow] 2 3 3 3 3" xfId="18314"/>
    <cellStyle name="Input [yellow] 2 3 3 3 4" xfId="23808"/>
    <cellStyle name="Input [yellow] 2 3 3 4" xfId="6593"/>
    <cellStyle name="Input [yellow] 2 3 3 4 2" xfId="12559"/>
    <cellStyle name="Input [yellow] 2 3 3 4 3" xfId="18315"/>
    <cellStyle name="Input [yellow] 2 3 3 4 4" xfId="23809"/>
    <cellStyle name="Input [yellow] 2 3 3 5" xfId="6594"/>
    <cellStyle name="Input [yellow] 2 3 3 5 2" xfId="12560"/>
    <cellStyle name="Input [yellow] 2 3 3 5 3" xfId="18316"/>
    <cellStyle name="Input [yellow] 2 3 3 5 4" xfId="23810"/>
    <cellStyle name="Input [yellow] 2 3 3 6" xfId="6595"/>
    <cellStyle name="Input [yellow] 2 3 3 6 2" xfId="12561"/>
    <cellStyle name="Input [yellow] 2 3 3 6 3" xfId="18317"/>
    <cellStyle name="Input [yellow] 2 3 3 6 4" xfId="23811"/>
    <cellStyle name="Input [yellow] 2 3 3 7" xfId="6596"/>
    <cellStyle name="Input [yellow] 2 3 3 7 2" xfId="12562"/>
    <cellStyle name="Input [yellow] 2 3 3 7 3" xfId="18318"/>
    <cellStyle name="Input [yellow] 2 3 3 7 4" xfId="23812"/>
    <cellStyle name="Input [yellow] 2 3 3 8" xfId="6597"/>
    <cellStyle name="Input [yellow] 2 3 3 8 2" xfId="12563"/>
    <cellStyle name="Input [yellow] 2 3 3 8 3" xfId="18319"/>
    <cellStyle name="Input [yellow] 2 3 3 8 4" xfId="23813"/>
    <cellStyle name="Input [yellow] 2 3 3 9" xfId="6598"/>
    <cellStyle name="Input [yellow] 2 3 3 9 2" xfId="12564"/>
    <cellStyle name="Input [yellow] 2 3 3 9 3" xfId="18320"/>
    <cellStyle name="Input [yellow] 2 3 3 9 4" xfId="23814"/>
    <cellStyle name="Input [yellow] 2 3 4" xfId="6599"/>
    <cellStyle name="Input [yellow] 2 3 4 2" xfId="12565"/>
    <cellStyle name="Input [yellow] 2 3 4 3" xfId="18321"/>
    <cellStyle name="Input [yellow] 2 3 4 4" xfId="23815"/>
    <cellStyle name="Input [yellow] 2 3 5" xfId="6600"/>
    <cellStyle name="Input [yellow] 2 3 5 2" xfId="12566"/>
    <cellStyle name="Input [yellow] 2 3 5 3" xfId="18322"/>
    <cellStyle name="Input [yellow] 2 3 5 4" xfId="23816"/>
    <cellStyle name="Input [yellow] 2 3 6" xfId="6601"/>
    <cellStyle name="Input [yellow] 2 3 6 2" xfId="12567"/>
    <cellStyle name="Input [yellow] 2 3 6 3" xfId="18323"/>
    <cellStyle name="Input [yellow] 2 3 6 4" xfId="23817"/>
    <cellStyle name="Input [yellow] 2 3 7" xfId="6602"/>
    <cellStyle name="Input [yellow] 2 3 7 2" xfId="12568"/>
    <cellStyle name="Input [yellow] 2 3 7 3" xfId="18324"/>
    <cellStyle name="Input [yellow] 2 3 7 4" xfId="23818"/>
    <cellStyle name="Input [yellow] 2 3 8" xfId="6603"/>
    <cellStyle name="Input [yellow] 2 3 8 2" xfId="12569"/>
    <cellStyle name="Input [yellow] 2 3 8 3" xfId="18325"/>
    <cellStyle name="Input [yellow] 2 3 8 4" xfId="23819"/>
    <cellStyle name="Input [yellow] 2 3 9" xfId="6604"/>
    <cellStyle name="Input [yellow] 2 3 9 2" xfId="12570"/>
    <cellStyle name="Input [yellow] 2 3 9 3" xfId="18326"/>
    <cellStyle name="Input [yellow] 2 3 9 4" xfId="23820"/>
    <cellStyle name="Input [yellow] 2 4" xfId="5477"/>
    <cellStyle name="Input [yellow] 2 4 2" xfId="5765"/>
    <cellStyle name="Input [yellow] 2 4 2 2" xfId="6605"/>
    <cellStyle name="Input [yellow] 2 4 2 2 2" xfId="12571"/>
    <cellStyle name="Input [yellow] 2 4 2 2 3" xfId="18327"/>
    <cellStyle name="Input [yellow] 2 4 2 2 4" xfId="23821"/>
    <cellStyle name="Input [yellow] 2 4 2 3" xfId="6606"/>
    <cellStyle name="Input [yellow] 2 4 2 3 2" xfId="12572"/>
    <cellStyle name="Input [yellow] 2 4 2 3 3" xfId="18328"/>
    <cellStyle name="Input [yellow] 2 4 2 3 4" xfId="23822"/>
    <cellStyle name="Input [yellow] 2 4 2 4" xfId="6607"/>
    <cellStyle name="Input [yellow] 2 4 2 4 2" xfId="12573"/>
    <cellStyle name="Input [yellow] 2 4 2 4 3" xfId="18329"/>
    <cellStyle name="Input [yellow] 2 4 2 4 4" xfId="23823"/>
    <cellStyle name="Input [yellow] 2 4 2 5" xfId="6608"/>
    <cellStyle name="Input [yellow] 2 4 2 5 2" xfId="12574"/>
    <cellStyle name="Input [yellow] 2 4 2 5 3" xfId="18330"/>
    <cellStyle name="Input [yellow] 2 4 2 5 4" xfId="23824"/>
    <cellStyle name="Input [yellow] 2 4 2 6" xfId="6609"/>
    <cellStyle name="Input [yellow] 2 4 2 6 2" xfId="12575"/>
    <cellStyle name="Input [yellow] 2 4 2 6 3" xfId="18331"/>
    <cellStyle name="Input [yellow] 2 4 2 6 4" xfId="23825"/>
    <cellStyle name="Input [yellow] 2 4 2 7" xfId="11738"/>
    <cellStyle name="Input [yellow] 2 4 2 8" xfId="17505"/>
    <cellStyle name="Input [yellow] 2 4 3" xfId="6610"/>
    <cellStyle name="Input [yellow] 2 4 3 2" xfId="12576"/>
    <cellStyle name="Input [yellow] 2 4 3 3" xfId="18332"/>
    <cellStyle name="Input [yellow] 2 4 3 4" xfId="23826"/>
    <cellStyle name="Input [yellow] 2 4 4" xfId="6611"/>
    <cellStyle name="Input [yellow] 2 4 4 2" xfId="12577"/>
    <cellStyle name="Input [yellow] 2 4 4 3" xfId="18333"/>
    <cellStyle name="Input [yellow] 2 4 4 4" xfId="23827"/>
    <cellStyle name="Input [yellow] 2 4 5" xfId="6612"/>
    <cellStyle name="Input [yellow] 2 4 5 2" xfId="12578"/>
    <cellStyle name="Input [yellow] 2 4 5 3" xfId="18334"/>
    <cellStyle name="Input [yellow] 2 4 5 4" xfId="23828"/>
    <cellStyle name="Input [yellow] 2 4 6" xfId="11471"/>
    <cellStyle name="Input [yellow] 2 4 7" xfId="17264"/>
    <cellStyle name="Input [yellow] 2 5" xfId="5620"/>
    <cellStyle name="Input [yellow] 2 5 2" xfId="6613"/>
    <cellStyle name="Input [yellow] 2 5 2 2" xfId="12579"/>
    <cellStyle name="Input [yellow] 2 5 2 3" xfId="18335"/>
    <cellStyle name="Input [yellow] 2 5 2 4" xfId="23829"/>
    <cellStyle name="Input [yellow] 2 5 3" xfId="6614"/>
    <cellStyle name="Input [yellow] 2 5 3 2" xfId="12580"/>
    <cellStyle name="Input [yellow] 2 5 3 3" xfId="18336"/>
    <cellStyle name="Input [yellow] 2 5 3 4" xfId="23830"/>
    <cellStyle name="Input [yellow] 2 5 4" xfId="6615"/>
    <cellStyle name="Input [yellow] 2 5 4 2" xfId="12581"/>
    <cellStyle name="Input [yellow] 2 5 4 3" xfId="18337"/>
    <cellStyle name="Input [yellow] 2 5 4 4" xfId="23831"/>
    <cellStyle name="Input [yellow] 2 5 5" xfId="6616"/>
    <cellStyle name="Input [yellow] 2 5 5 2" xfId="12582"/>
    <cellStyle name="Input [yellow] 2 5 5 3" xfId="18338"/>
    <cellStyle name="Input [yellow] 2 5 5 4" xfId="23832"/>
    <cellStyle name="Input [yellow] 2 5 6" xfId="6617"/>
    <cellStyle name="Input [yellow] 2 5 6 2" xfId="12583"/>
    <cellStyle name="Input [yellow] 2 5 6 3" xfId="18339"/>
    <cellStyle name="Input [yellow] 2 5 6 4" xfId="23833"/>
    <cellStyle name="Input [yellow] 2 5 7" xfId="11598"/>
    <cellStyle name="Input [yellow] 2 5 8" xfId="17369"/>
    <cellStyle name="Input [yellow] 2 6" xfId="6618"/>
    <cellStyle name="Input [yellow] 2 6 2" xfId="12584"/>
    <cellStyle name="Input [yellow] 2 6 3" xfId="18340"/>
    <cellStyle name="Input [yellow] 2 6 4" xfId="23834"/>
    <cellStyle name="Input [yellow] 3" xfId="5214"/>
    <cellStyle name="Input [yellow] 3 2" xfId="5564"/>
    <cellStyle name="Input [yellow] 3 2 2" xfId="5852"/>
    <cellStyle name="Input [yellow] 3 2 2 2" xfId="6619"/>
    <cellStyle name="Input [yellow] 3 2 2 2 2" xfId="12585"/>
    <cellStyle name="Input [yellow] 3 2 2 2 3" xfId="18341"/>
    <cellStyle name="Input [yellow] 3 2 2 2 4" xfId="23835"/>
    <cellStyle name="Input [yellow] 3 2 2 3" xfId="6620"/>
    <cellStyle name="Input [yellow] 3 2 2 3 2" xfId="12586"/>
    <cellStyle name="Input [yellow] 3 2 2 3 3" xfId="18342"/>
    <cellStyle name="Input [yellow] 3 2 2 3 4" xfId="23836"/>
    <cellStyle name="Input [yellow] 3 2 2 4" xfId="6621"/>
    <cellStyle name="Input [yellow] 3 2 2 4 2" xfId="12587"/>
    <cellStyle name="Input [yellow] 3 2 2 4 3" xfId="18343"/>
    <cellStyle name="Input [yellow] 3 2 2 4 4" xfId="23837"/>
    <cellStyle name="Input [yellow] 3 2 2 5" xfId="6622"/>
    <cellStyle name="Input [yellow] 3 2 2 5 2" xfId="12588"/>
    <cellStyle name="Input [yellow] 3 2 2 5 3" xfId="18344"/>
    <cellStyle name="Input [yellow] 3 2 2 5 4" xfId="23838"/>
    <cellStyle name="Input [yellow] 3 2 2 6" xfId="6623"/>
    <cellStyle name="Input [yellow] 3 2 2 6 2" xfId="12589"/>
    <cellStyle name="Input [yellow] 3 2 2 6 3" xfId="18345"/>
    <cellStyle name="Input [yellow] 3 2 2 6 4" xfId="23839"/>
    <cellStyle name="Input [yellow] 3 2 2 7" xfId="11825"/>
    <cellStyle name="Input [yellow] 3 2 2 8" xfId="17586"/>
    <cellStyle name="Input [yellow] 3 2 3" xfId="6624"/>
    <cellStyle name="Input [yellow] 3 2 3 2" xfId="12590"/>
    <cellStyle name="Input [yellow] 3 2 3 3" xfId="18346"/>
    <cellStyle name="Input [yellow] 3 2 3 4" xfId="23840"/>
    <cellStyle name="Input [yellow] 3 2 4" xfId="6625"/>
    <cellStyle name="Input [yellow] 3 2 4 2" xfId="12591"/>
    <cellStyle name="Input [yellow] 3 2 4 3" xfId="18347"/>
    <cellStyle name="Input [yellow] 3 2 4 4" xfId="23841"/>
    <cellStyle name="Input [yellow] 3 2 5" xfId="6626"/>
    <cellStyle name="Input [yellow] 3 2 5 2" xfId="12592"/>
    <cellStyle name="Input [yellow] 3 2 5 3" xfId="18348"/>
    <cellStyle name="Input [yellow] 3 2 5 4" xfId="23842"/>
    <cellStyle name="Input [yellow] 3 2 6" xfId="6627"/>
    <cellStyle name="Input [yellow] 3 2 6 2" xfId="12593"/>
    <cellStyle name="Input [yellow] 3 2 6 3" xfId="18349"/>
    <cellStyle name="Input [yellow] 3 2 6 4" xfId="23843"/>
    <cellStyle name="Input [yellow] 3 2 7" xfId="6628"/>
    <cellStyle name="Input [yellow] 3 2 7 2" xfId="12594"/>
    <cellStyle name="Input [yellow] 3 2 7 3" xfId="18350"/>
    <cellStyle name="Input [yellow] 3 2 7 4" xfId="23844"/>
    <cellStyle name="Input [yellow] 3 2 8" xfId="6629"/>
    <cellStyle name="Input [yellow] 3 2 8 2" xfId="12595"/>
    <cellStyle name="Input [yellow] 3 2 8 3" xfId="18351"/>
    <cellStyle name="Input [yellow] 3 2 8 4" xfId="23845"/>
    <cellStyle name="Input [yellow] 3 2 9" xfId="6630"/>
    <cellStyle name="Input [yellow] 3 2 9 2" xfId="12596"/>
    <cellStyle name="Input [yellow] 3 2 9 3" xfId="18352"/>
    <cellStyle name="Input [yellow] 3 2 9 4" xfId="23846"/>
    <cellStyle name="Input [yellow] 3 3" xfId="5548"/>
    <cellStyle name="Input [yellow] 3 3 2" xfId="5836"/>
    <cellStyle name="Input [yellow] 3 3 2 10" xfId="6631"/>
    <cellStyle name="Input [yellow] 3 3 2 10 2" xfId="12597"/>
    <cellStyle name="Input [yellow] 3 3 2 10 3" xfId="18353"/>
    <cellStyle name="Input [yellow] 3 3 2 10 4" xfId="23847"/>
    <cellStyle name="Input [yellow] 3 3 2 11" xfId="11809"/>
    <cellStyle name="Input [yellow] 3 3 2 12" xfId="23083"/>
    <cellStyle name="Input [yellow] 3 3 2 2" xfId="6632"/>
    <cellStyle name="Input [yellow] 3 3 2 2 2" xfId="12598"/>
    <cellStyle name="Input [yellow] 3 3 2 2 3" xfId="18354"/>
    <cellStyle name="Input [yellow] 3 3 2 2 4" xfId="23848"/>
    <cellStyle name="Input [yellow] 3 3 2 3" xfId="6633"/>
    <cellStyle name="Input [yellow] 3 3 2 3 2" xfId="12599"/>
    <cellStyle name="Input [yellow] 3 3 2 3 3" xfId="18355"/>
    <cellStyle name="Input [yellow] 3 3 2 3 4" xfId="23849"/>
    <cellStyle name="Input [yellow] 3 3 2 4" xfId="6634"/>
    <cellStyle name="Input [yellow] 3 3 2 4 2" xfId="12600"/>
    <cellStyle name="Input [yellow] 3 3 2 4 3" xfId="18356"/>
    <cellStyle name="Input [yellow] 3 3 2 4 4" xfId="23850"/>
    <cellStyle name="Input [yellow] 3 3 2 5" xfId="6635"/>
    <cellStyle name="Input [yellow] 3 3 2 5 2" xfId="12601"/>
    <cellStyle name="Input [yellow] 3 3 2 5 3" xfId="18357"/>
    <cellStyle name="Input [yellow] 3 3 2 5 4" xfId="23851"/>
    <cellStyle name="Input [yellow] 3 3 2 6" xfId="6636"/>
    <cellStyle name="Input [yellow] 3 3 2 6 2" xfId="12602"/>
    <cellStyle name="Input [yellow] 3 3 2 6 3" xfId="18358"/>
    <cellStyle name="Input [yellow] 3 3 2 6 4" xfId="23852"/>
    <cellStyle name="Input [yellow] 3 3 2 7" xfId="6637"/>
    <cellStyle name="Input [yellow] 3 3 2 7 2" xfId="12603"/>
    <cellStyle name="Input [yellow] 3 3 2 7 3" xfId="18359"/>
    <cellStyle name="Input [yellow] 3 3 2 7 4" xfId="23853"/>
    <cellStyle name="Input [yellow] 3 3 2 8" xfId="6638"/>
    <cellStyle name="Input [yellow] 3 3 2 8 2" xfId="12604"/>
    <cellStyle name="Input [yellow] 3 3 2 8 3" xfId="18360"/>
    <cellStyle name="Input [yellow] 3 3 2 8 4" xfId="23854"/>
    <cellStyle name="Input [yellow] 3 3 2 9" xfId="6639"/>
    <cellStyle name="Input [yellow] 3 3 2 9 2" xfId="12605"/>
    <cellStyle name="Input [yellow] 3 3 2 9 3" xfId="18361"/>
    <cellStyle name="Input [yellow] 3 3 2 9 4" xfId="23855"/>
    <cellStyle name="Input [yellow] 3 3 3" xfId="6058"/>
    <cellStyle name="Input [yellow] 3 3 3 10" xfId="6640"/>
    <cellStyle name="Input [yellow] 3 3 3 10 2" xfId="12606"/>
    <cellStyle name="Input [yellow] 3 3 3 10 3" xfId="18362"/>
    <cellStyle name="Input [yellow] 3 3 3 10 4" xfId="23856"/>
    <cellStyle name="Input [yellow] 3 3 3 11" xfId="12030"/>
    <cellStyle name="Input [yellow] 3 3 3 12" xfId="17786"/>
    <cellStyle name="Input [yellow] 3 3 3 13" xfId="23283"/>
    <cellStyle name="Input [yellow] 3 3 3 2" xfId="6641"/>
    <cellStyle name="Input [yellow] 3 3 3 2 2" xfId="12607"/>
    <cellStyle name="Input [yellow] 3 3 3 2 3" xfId="18363"/>
    <cellStyle name="Input [yellow] 3 3 3 2 4" xfId="23857"/>
    <cellStyle name="Input [yellow] 3 3 3 3" xfId="6642"/>
    <cellStyle name="Input [yellow] 3 3 3 3 2" xfId="12608"/>
    <cellStyle name="Input [yellow] 3 3 3 3 3" xfId="18364"/>
    <cellStyle name="Input [yellow] 3 3 3 3 4" xfId="23858"/>
    <cellStyle name="Input [yellow] 3 3 3 4" xfId="6643"/>
    <cellStyle name="Input [yellow] 3 3 3 4 2" xfId="12609"/>
    <cellStyle name="Input [yellow] 3 3 3 4 3" xfId="18365"/>
    <cellStyle name="Input [yellow] 3 3 3 4 4" xfId="23859"/>
    <cellStyle name="Input [yellow] 3 3 3 5" xfId="6644"/>
    <cellStyle name="Input [yellow] 3 3 3 5 2" xfId="12610"/>
    <cellStyle name="Input [yellow] 3 3 3 5 3" xfId="18366"/>
    <cellStyle name="Input [yellow] 3 3 3 5 4" xfId="23860"/>
    <cellStyle name="Input [yellow] 3 3 3 6" xfId="6645"/>
    <cellStyle name="Input [yellow] 3 3 3 6 2" xfId="12611"/>
    <cellStyle name="Input [yellow] 3 3 3 6 3" xfId="18367"/>
    <cellStyle name="Input [yellow] 3 3 3 6 4" xfId="23861"/>
    <cellStyle name="Input [yellow] 3 3 3 7" xfId="6646"/>
    <cellStyle name="Input [yellow] 3 3 3 7 2" xfId="12612"/>
    <cellStyle name="Input [yellow] 3 3 3 7 3" xfId="18368"/>
    <cellStyle name="Input [yellow] 3 3 3 7 4" xfId="23862"/>
    <cellStyle name="Input [yellow] 3 3 3 8" xfId="6647"/>
    <cellStyle name="Input [yellow] 3 3 3 8 2" xfId="12613"/>
    <cellStyle name="Input [yellow] 3 3 3 8 3" xfId="18369"/>
    <cellStyle name="Input [yellow] 3 3 3 8 4" xfId="23863"/>
    <cellStyle name="Input [yellow] 3 3 3 9" xfId="6648"/>
    <cellStyle name="Input [yellow] 3 3 3 9 2" xfId="12614"/>
    <cellStyle name="Input [yellow] 3 3 3 9 3" xfId="18370"/>
    <cellStyle name="Input [yellow] 3 3 3 9 4" xfId="23864"/>
    <cellStyle name="Input [yellow] 3 3 4" xfId="6649"/>
    <cellStyle name="Input [yellow] 3 3 4 2" xfId="12615"/>
    <cellStyle name="Input [yellow] 3 3 4 3" xfId="18371"/>
    <cellStyle name="Input [yellow] 3 3 4 4" xfId="23865"/>
    <cellStyle name="Input [yellow] 3 3 5" xfId="6650"/>
    <cellStyle name="Input [yellow] 3 3 5 2" xfId="12616"/>
    <cellStyle name="Input [yellow] 3 3 5 3" xfId="18372"/>
    <cellStyle name="Input [yellow] 3 3 5 4" xfId="23866"/>
    <cellStyle name="Input [yellow] 3 3 6" xfId="6651"/>
    <cellStyle name="Input [yellow] 3 3 6 2" xfId="12617"/>
    <cellStyle name="Input [yellow] 3 3 6 3" xfId="18373"/>
    <cellStyle name="Input [yellow] 3 3 6 4" xfId="23867"/>
    <cellStyle name="Input [yellow] 3 3 7" xfId="11541"/>
    <cellStyle name="Input [yellow] 3 4" xfId="5630"/>
    <cellStyle name="Input [yellow] 3 4 2" xfId="6652"/>
    <cellStyle name="Input [yellow] 3 4 2 2" xfId="12618"/>
    <cellStyle name="Input [yellow] 3 4 2 3" xfId="18374"/>
    <cellStyle name="Input [yellow] 3 4 2 4" xfId="23868"/>
    <cellStyle name="Input [yellow] 3 4 3" xfId="6653"/>
    <cellStyle name="Input [yellow] 3 4 3 2" xfId="12619"/>
    <cellStyle name="Input [yellow] 3 4 3 3" xfId="18375"/>
    <cellStyle name="Input [yellow] 3 4 3 4" xfId="23869"/>
    <cellStyle name="Input [yellow] 3 4 4" xfId="6654"/>
    <cellStyle name="Input [yellow] 3 4 4 2" xfId="12620"/>
    <cellStyle name="Input [yellow] 3 4 4 3" xfId="18376"/>
    <cellStyle name="Input [yellow] 3 4 4 4" xfId="23870"/>
    <cellStyle name="Input [yellow] 3 4 5" xfId="6655"/>
    <cellStyle name="Input [yellow] 3 4 5 2" xfId="12621"/>
    <cellStyle name="Input [yellow] 3 4 5 3" xfId="18377"/>
    <cellStyle name="Input [yellow] 3 4 5 4" xfId="23871"/>
    <cellStyle name="Input [yellow] 3 4 6" xfId="6656"/>
    <cellStyle name="Input [yellow] 3 4 6 2" xfId="12622"/>
    <cellStyle name="Input [yellow] 3 4 6 3" xfId="18378"/>
    <cellStyle name="Input [yellow] 3 4 6 4" xfId="23872"/>
    <cellStyle name="Input [yellow] 3 4 7" xfId="11604"/>
    <cellStyle name="Input [yellow] 3 4 8" xfId="17375"/>
    <cellStyle name="Input [yellow] 3 5" xfId="5613"/>
    <cellStyle name="Input [yellow] 3 5 10" xfId="6657"/>
    <cellStyle name="Input [yellow] 3 5 10 2" xfId="12623"/>
    <cellStyle name="Input [yellow] 3 5 10 3" xfId="18379"/>
    <cellStyle name="Input [yellow] 3 5 10 4" xfId="23873"/>
    <cellStyle name="Input [yellow] 3 5 11" xfId="11595"/>
    <cellStyle name="Input [yellow] 3 5 12" xfId="17367"/>
    <cellStyle name="Input [yellow] 3 5 13" xfId="22919"/>
    <cellStyle name="Input [yellow] 3 5 2" xfId="6658"/>
    <cellStyle name="Input [yellow] 3 5 2 2" xfId="12624"/>
    <cellStyle name="Input [yellow] 3 5 2 3" xfId="18380"/>
    <cellStyle name="Input [yellow] 3 5 2 4" xfId="23874"/>
    <cellStyle name="Input [yellow] 3 5 3" xfId="6659"/>
    <cellStyle name="Input [yellow] 3 5 3 2" xfId="12625"/>
    <cellStyle name="Input [yellow] 3 5 3 3" xfId="18381"/>
    <cellStyle name="Input [yellow] 3 5 3 4" xfId="23875"/>
    <cellStyle name="Input [yellow] 3 5 4" xfId="6660"/>
    <cellStyle name="Input [yellow] 3 5 4 2" xfId="12626"/>
    <cellStyle name="Input [yellow] 3 5 4 3" xfId="18382"/>
    <cellStyle name="Input [yellow] 3 5 4 4" xfId="23876"/>
    <cellStyle name="Input [yellow] 3 5 5" xfId="6661"/>
    <cellStyle name="Input [yellow] 3 5 5 2" xfId="12627"/>
    <cellStyle name="Input [yellow] 3 5 5 3" xfId="18383"/>
    <cellStyle name="Input [yellow] 3 5 5 4" xfId="23877"/>
    <cellStyle name="Input [yellow] 3 5 6" xfId="6662"/>
    <cellStyle name="Input [yellow] 3 5 6 2" xfId="12628"/>
    <cellStyle name="Input [yellow] 3 5 6 3" xfId="18384"/>
    <cellStyle name="Input [yellow] 3 5 6 4" xfId="23878"/>
    <cellStyle name="Input [yellow] 3 5 7" xfId="6663"/>
    <cellStyle name="Input [yellow] 3 5 7 2" xfId="12629"/>
    <cellStyle name="Input [yellow] 3 5 7 3" xfId="18385"/>
    <cellStyle name="Input [yellow] 3 5 7 4" xfId="23879"/>
    <cellStyle name="Input [yellow] 3 5 8" xfId="6664"/>
    <cellStyle name="Input [yellow] 3 5 8 2" xfId="12630"/>
    <cellStyle name="Input [yellow] 3 5 8 3" xfId="18386"/>
    <cellStyle name="Input [yellow] 3 5 8 4" xfId="23880"/>
    <cellStyle name="Input [yellow] 3 5 9" xfId="6665"/>
    <cellStyle name="Input [yellow] 3 5 9 2" xfId="12631"/>
    <cellStyle name="Input [yellow] 3 5 9 3" xfId="18387"/>
    <cellStyle name="Input [yellow] 3 5 9 4" xfId="23881"/>
    <cellStyle name="Input [yellow] 3 6" xfId="6666"/>
    <cellStyle name="Input [yellow] 3 6 2" xfId="12632"/>
    <cellStyle name="Input [yellow] 3 6 3" xfId="18388"/>
    <cellStyle name="Input [yellow] 3 6 4" xfId="23882"/>
    <cellStyle name="Input [yellow] 4" xfId="5399"/>
    <cellStyle name="Input [yellow] 4 10" xfId="11393"/>
    <cellStyle name="Input [yellow] 4 2" xfId="5687"/>
    <cellStyle name="Input [yellow] 4 2 2" xfId="6667"/>
    <cellStyle name="Input [yellow] 4 2 2 2" xfId="12633"/>
    <cellStyle name="Input [yellow] 4 2 2 3" xfId="18389"/>
    <cellStyle name="Input [yellow] 4 2 2 4" xfId="23883"/>
    <cellStyle name="Input [yellow] 4 2 3" xfId="6668"/>
    <cellStyle name="Input [yellow] 4 2 3 2" xfId="12634"/>
    <cellStyle name="Input [yellow] 4 2 3 3" xfId="18390"/>
    <cellStyle name="Input [yellow] 4 2 3 4" xfId="23884"/>
    <cellStyle name="Input [yellow] 4 2 4" xfId="6669"/>
    <cellStyle name="Input [yellow] 4 2 4 2" xfId="12635"/>
    <cellStyle name="Input [yellow] 4 2 4 3" xfId="18391"/>
    <cellStyle name="Input [yellow] 4 2 4 4" xfId="23885"/>
    <cellStyle name="Input [yellow] 4 2 5" xfId="6670"/>
    <cellStyle name="Input [yellow] 4 2 5 2" xfId="12636"/>
    <cellStyle name="Input [yellow] 4 2 5 3" xfId="18392"/>
    <cellStyle name="Input [yellow] 4 2 5 4" xfId="23886"/>
    <cellStyle name="Input [yellow] 4 2 6" xfId="6671"/>
    <cellStyle name="Input [yellow] 4 2 6 2" xfId="12637"/>
    <cellStyle name="Input [yellow] 4 2 6 3" xfId="18393"/>
    <cellStyle name="Input [yellow] 4 2 6 4" xfId="23887"/>
    <cellStyle name="Input [yellow] 4 2 7" xfId="11660"/>
    <cellStyle name="Input [yellow] 4 2 8" xfId="17430"/>
    <cellStyle name="Input [yellow] 4 3" xfId="5927"/>
    <cellStyle name="Input [yellow] 4 3 10" xfId="6672"/>
    <cellStyle name="Input [yellow] 4 3 10 2" xfId="12638"/>
    <cellStyle name="Input [yellow] 4 3 10 3" xfId="18394"/>
    <cellStyle name="Input [yellow] 4 3 10 4" xfId="23888"/>
    <cellStyle name="Input [yellow] 4 3 11" xfId="11900"/>
    <cellStyle name="Input [yellow] 4 3 12" xfId="17657"/>
    <cellStyle name="Input [yellow] 4 3 13" xfId="23154"/>
    <cellStyle name="Input [yellow] 4 3 2" xfId="6673"/>
    <cellStyle name="Input [yellow] 4 3 2 2" xfId="12639"/>
    <cellStyle name="Input [yellow] 4 3 2 3" xfId="18395"/>
    <cellStyle name="Input [yellow] 4 3 2 4" xfId="23889"/>
    <cellStyle name="Input [yellow] 4 3 3" xfId="6674"/>
    <cellStyle name="Input [yellow] 4 3 3 2" xfId="12640"/>
    <cellStyle name="Input [yellow] 4 3 3 3" xfId="18396"/>
    <cellStyle name="Input [yellow] 4 3 3 4" xfId="23890"/>
    <cellStyle name="Input [yellow] 4 3 4" xfId="6675"/>
    <cellStyle name="Input [yellow] 4 3 4 2" xfId="12641"/>
    <cellStyle name="Input [yellow] 4 3 4 3" xfId="18397"/>
    <cellStyle name="Input [yellow] 4 3 4 4" xfId="23891"/>
    <cellStyle name="Input [yellow] 4 3 5" xfId="6676"/>
    <cellStyle name="Input [yellow] 4 3 5 2" xfId="12642"/>
    <cellStyle name="Input [yellow] 4 3 5 3" xfId="18398"/>
    <cellStyle name="Input [yellow] 4 3 5 4" xfId="23892"/>
    <cellStyle name="Input [yellow] 4 3 6" xfId="6677"/>
    <cellStyle name="Input [yellow] 4 3 6 2" xfId="12643"/>
    <cellStyle name="Input [yellow] 4 3 6 3" xfId="18399"/>
    <cellStyle name="Input [yellow] 4 3 6 4" xfId="23893"/>
    <cellStyle name="Input [yellow] 4 3 7" xfId="6678"/>
    <cellStyle name="Input [yellow] 4 3 7 2" xfId="12644"/>
    <cellStyle name="Input [yellow] 4 3 7 3" xfId="18400"/>
    <cellStyle name="Input [yellow] 4 3 7 4" xfId="23894"/>
    <cellStyle name="Input [yellow] 4 3 8" xfId="6679"/>
    <cellStyle name="Input [yellow] 4 3 8 2" xfId="12645"/>
    <cellStyle name="Input [yellow] 4 3 8 3" xfId="18401"/>
    <cellStyle name="Input [yellow] 4 3 8 4" xfId="23895"/>
    <cellStyle name="Input [yellow] 4 3 9" xfId="6680"/>
    <cellStyle name="Input [yellow] 4 3 9 2" xfId="12646"/>
    <cellStyle name="Input [yellow] 4 3 9 3" xfId="18402"/>
    <cellStyle name="Input [yellow] 4 3 9 4" xfId="23896"/>
    <cellStyle name="Input [yellow] 4 4" xfId="6681"/>
    <cellStyle name="Input [yellow] 4 4 2" xfId="12647"/>
    <cellStyle name="Input [yellow] 4 4 3" xfId="18403"/>
    <cellStyle name="Input [yellow] 4 4 4" xfId="23897"/>
    <cellStyle name="Input [yellow] 4 5" xfId="6682"/>
    <cellStyle name="Input [yellow] 4 5 2" xfId="12648"/>
    <cellStyle name="Input [yellow] 4 5 3" xfId="18404"/>
    <cellStyle name="Input [yellow] 4 5 4" xfId="23898"/>
    <cellStyle name="Input [yellow] 4 6" xfId="6683"/>
    <cellStyle name="Input [yellow] 4 6 2" xfId="12649"/>
    <cellStyle name="Input [yellow] 4 6 3" xfId="18405"/>
    <cellStyle name="Input [yellow] 4 6 4" xfId="23899"/>
    <cellStyle name="Input [yellow] 4 7" xfId="6684"/>
    <cellStyle name="Input [yellow] 4 7 2" xfId="12650"/>
    <cellStyle name="Input [yellow] 4 7 3" xfId="18406"/>
    <cellStyle name="Input [yellow] 4 7 4" xfId="23900"/>
    <cellStyle name="Input [yellow] 4 8" xfId="6685"/>
    <cellStyle name="Input [yellow] 4 8 2" xfId="12651"/>
    <cellStyle name="Input [yellow] 4 8 3" xfId="18407"/>
    <cellStyle name="Input [yellow] 4 8 4" xfId="23901"/>
    <cellStyle name="Input [yellow] 4 9" xfId="6686"/>
    <cellStyle name="Input [yellow] 4 9 2" xfId="12652"/>
    <cellStyle name="Input [yellow] 4 9 3" xfId="18408"/>
    <cellStyle name="Input [yellow] 4 9 4" xfId="23902"/>
    <cellStyle name="Input [yellow] 5" xfId="5357"/>
    <cellStyle name="Input [yellow] 5 2" xfId="5645"/>
    <cellStyle name="Input [yellow] 5 2 2" xfId="6687"/>
    <cellStyle name="Input [yellow] 5 2 2 2" xfId="12653"/>
    <cellStyle name="Input [yellow] 5 2 2 3" xfId="18409"/>
    <cellStyle name="Input [yellow] 5 2 2 4" xfId="23903"/>
    <cellStyle name="Input [yellow] 5 2 3" xfId="6688"/>
    <cellStyle name="Input [yellow] 5 2 3 2" xfId="12654"/>
    <cellStyle name="Input [yellow] 5 2 3 3" xfId="18410"/>
    <cellStyle name="Input [yellow] 5 2 3 4" xfId="23904"/>
    <cellStyle name="Input [yellow] 5 2 4" xfId="6689"/>
    <cellStyle name="Input [yellow] 5 2 4 2" xfId="12655"/>
    <cellStyle name="Input [yellow] 5 2 4 3" xfId="18411"/>
    <cellStyle name="Input [yellow] 5 2 4 4" xfId="23905"/>
    <cellStyle name="Input [yellow] 5 2 5" xfId="6690"/>
    <cellStyle name="Input [yellow] 5 2 5 2" xfId="12656"/>
    <cellStyle name="Input [yellow] 5 2 5 3" xfId="18412"/>
    <cellStyle name="Input [yellow] 5 2 5 4" xfId="23906"/>
    <cellStyle name="Input [yellow] 5 2 6" xfId="6691"/>
    <cellStyle name="Input [yellow] 5 2 6 2" xfId="12657"/>
    <cellStyle name="Input [yellow] 5 2 6 3" xfId="18413"/>
    <cellStyle name="Input [yellow] 5 2 6 4" xfId="23907"/>
    <cellStyle name="Input [yellow] 5 2 7" xfId="11618"/>
    <cellStyle name="Input [yellow] 5 2 8" xfId="17389"/>
    <cellStyle name="Input [yellow] 5 3" xfId="6692"/>
    <cellStyle name="Input [yellow] 5 3 2" xfId="12658"/>
    <cellStyle name="Input [yellow] 5 3 3" xfId="18414"/>
    <cellStyle name="Input [yellow] 5 3 4" xfId="23908"/>
    <cellStyle name="Input [yellow] 5 4" xfId="6693"/>
    <cellStyle name="Input [yellow] 5 4 2" xfId="12659"/>
    <cellStyle name="Input [yellow] 5 4 3" xfId="18415"/>
    <cellStyle name="Input [yellow] 5 4 4" xfId="23909"/>
    <cellStyle name="Input [yellow] 5 5" xfId="6694"/>
    <cellStyle name="Input [yellow] 5 5 2" xfId="12660"/>
    <cellStyle name="Input [yellow] 5 5 3" xfId="18416"/>
    <cellStyle name="Input [yellow] 5 5 4" xfId="23910"/>
    <cellStyle name="Input [yellow] 5 6" xfId="11351"/>
    <cellStyle name="Input [yellow] 5 7" xfId="11263"/>
    <cellStyle name="Input [yellow] 6" xfId="5599"/>
    <cellStyle name="Input [yellow] 6 2" xfId="6695"/>
    <cellStyle name="Input [yellow] 6 2 2" xfId="12661"/>
    <cellStyle name="Input [yellow] 6 2 3" xfId="18417"/>
    <cellStyle name="Input [yellow] 6 2 4" xfId="23911"/>
    <cellStyle name="Input [yellow] 6 3" xfId="6696"/>
    <cellStyle name="Input [yellow] 6 3 2" xfId="12662"/>
    <cellStyle name="Input [yellow] 6 3 3" xfId="18418"/>
    <cellStyle name="Input [yellow] 6 3 4" xfId="23912"/>
    <cellStyle name="Input [yellow] 6 4" xfId="6697"/>
    <cellStyle name="Input [yellow] 6 4 2" xfId="12663"/>
    <cellStyle name="Input [yellow] 6 4 3" xfId="18419"/>
    <cellStyle name="Input [yellow] 6 4 4" xfId="23913"/>
    <cellStyle name="Input [yellow] 6 5" xfId="6698"/>
    <cellStyle name="Input [yellow] 6 5 2" xfId="12664"/>
    <cellStyle name="Input [yellow] 6 5 3" xfId="18420"/>
    <cellStyle name="Input [yellow] 6 5 4" xfId="23914"/>
    <cellStyle name="Input [yellow] 6 6" xfId="6699"/>
    <cellStyle name="Input [yellow] 6 6 2" xfId="12665"/>
    <cellStyle name="Input [yellow] 6 6 3" xfId="18421"/>
    <cellStyle name="Input [yellow] 6 6 4" xfId="23915"/>
    <cellStyle name="Input [yellow] 6 7" xfId="11583"/>
    <cellStyle name="Input [yellow] 6 8" xfId="17355"/>
    <cellStyle name="Input [yellow] 7" xfId="6700"/>
    <cellStyle name="Input [yellow] 7 2" xfId="12666"/>
    <cellStyle name="Input [yellow] 7 3" xfId="18422"/>
    <cellStyle name="Input [yellow] 7 4" xfId="23916"/>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2" xfId="5868"/>
    <cellStyle name="New 2 2 2 2" xfId="6704"/>
    <cellStyle name="New 2 2 2 2 2" xfId="12670"/>
    <cellStyle name="New 2 2 2 2 3" xfId="18426"/>
    <cellStyle name="New 2 2 2 2 4" xfId="23917"/>
    <cellStyle name="New 2 2 2 3" xfId="6705"/>
    <cellStyle name="New 2 2 2 3 2" xfId="12671"/>
    <cellStyle name="New 2 2 2 3 3" xfId="18427"/>
    <cellStyle name="New 2 2 2 3 4" xfId="23918"/>
    <cellStyle name="New 2 2 2 4" xfId="6706"/>
    <cellStyle name="New 2 2 2 4 2" xfId="12672"/>
    <cellStyle name="New 2 2 2 4 3" xfId="18428"/>
    <cellStyle name="New 2 2 2 4 4" xfId="23919"/>
    <cellStyle name="New 2 2 2 5" xfId="6707"/>
    <cellStyle name="New 2 2 2 5 2" xfId="12673"/>
    <cellStyle name="New 2 2 2 5 3" xfId="18429"/>
    <cellStyle name="New 2 2 2 5 4" xfId="23920"/>
    <cellStyle name="New 2 2 2 6" xfId="6708"/>
    <cellStyle name="New 2 2 2 6 2" xfId="12674"/>
    <cellStyle name="New 2 2 2 6 3" xfId="18430"/>
    <cellStyle name="New 2 2 2 6 4" xfId="23921"/>
    <cellStyle name="New 2 2 2 7" xfId="11841"/>
    <cellStyle name="New 2 2 2 8" xfId="17602"/>
    <cellStyle name="New 2 2 3" xfId="6709"/>
    <cellStyle name="New 2 2 3 2" xfId="12675"/>
    <cellStyle name="New 2 2 3 3" xfId="18431"/>
    <cellStyle name="New 2 2 3 4" xfId="23922"/>
    <cellStyle name="New 2 2 4" xfId="6710"/>
    <cellStyle name="New 2 2 4 2" xfId="12676"/>
    <cellStyle name="New 2 2 4 3" xfId="18432"/>
    <cellStyle name="New 2 2 4 4" xfId="23923"/>
    <cellStyle name="New 2 2 5" xfId="6711"/>
    <cellStyle name="New 2 2 5 2" xfId="12677"/>
    <cellStyle name="New 2 2 5 3" xfId="18433"/>
    <cellStyle name="New 2 2 5 4" xfId="23924"/>
    <cellStyle name="New 2 2 6" xfId="6712"/>
    <cellStyle name="New 2 2 6 2" xfId="12678"/>
    <cellStyle name="New 2 2 6 3" xfId="18434"/>
    <cellStyle name="New 2 2 6 4" xfId="23925"/>
    <cellStyle name="New 2 2 7" xfId="6713"/>
    <cellStyle name="New 2 2 7 2" xfId="12679"/>
    <cellStyle name="New 2 2 7 3" xfId="18435"/>
    <cellStyle name="New 2 2 7 4" xfId="23926"/>
    <cellStyle name="New 2 2 8" xfId="6714"/>
    <cellStyle name="New 2 2 8 2" xfId="12680"/>
    <cellStyle name="New 2 2 8 3" xfId="18436"/>
    <cellStyle name="New 2 2 8 4" xfId="23927"/>
    <cellStyle name="New 2 2 9" xfId="6715"/>
    <cellStyle name="New 2 2 9 2" xfId="12681"/>
    <cellStyle name="New 2 2 9 3" xfId="18437"/>
    <cellStyle name="New 2 2 9 4" xfId="23928"/>
    <cellStyle name="New 2 3" xfId="5592"/>
    <cellStyle name="New 2 3 2" xfId="5880"/>
    <cellStyle name="New 2 3 2 10" xfId="6716"/>
    <cellStyle name="New 2 3 2 10 2" xfId="12682"/>
    <cellStyle name="New 2 3 2 10 3" xfId="18438"/>
    <cellStyle name="New 2 3 2 10 4" xfId="23929"/>
    <cellStyle name="New 2 3 2 11" xfId="11853"/>
    <cellStyle name="New 2 3 2 12" xfId="23107"/>
    <cellStyle name="New 2 3 2 2" xfId="6717"/>
    <cellStyle name="New 2 3 2 2 2" xfId="12683"/>
    <cellStyle name="New 2 3 2 2 3" xfId="18439"/>
    <cellStyle name="New 2 3 2 2 4" xfId="23930"/>
    <cellStyle name="New 2 3 2 3" xfId="6718"/>
    <cellStyle name="New 2 3 2 3 2" xfId="12684"/>
    <cellStyle name="New 2 3 2 3 3" xfId="18440"/>
    <cellStyle name="New 2 3 2 3 4" xfId="23931"/>
    <cellStyle name="New 2 3 2 4" xfId="6719"/>
    <cellStyle name="New 2 3 2 4 2" xfId="12685"/>
    <cellStyle name="New 2 3 2 4 3" xfId="18441"/>
    <cellStyle name="New 2 3 2 4 4" xfId="23932"/>
    <cellStyle name="New 2 3 2 5" xfId="6720"/>
    <cellStyle name="New 2 3 2 5 2" xfId="12686"/>
    <cellStyle name="New 2 3 2 5 3" xfId="18442"/>
    <cellStyle name="New 2 3 2 5 4" xfId="23933"/>
    <cellStyle name="New 2 3 2 6" xfId="6721"/>
    <cellStyle name="New 2 3 2 6 2" xfId="12687"/>
    <cellStyle name="New 2 3 2 6 3" xfId="18443"/>
    <cellStyle name="New 2 3 2 6 4" xfId="23934"/>
    <cellStyle name="New 2 3 2 7" xfId="6722"/>
    <cellStyle name="New 2 3 2 7 2" xfId="12688"/>
    <cellStyle name="New 2 3 2 7 3" xfId="18444"/>
    <cellStyle name="New 2 3 2 7 4" xfId="23935"/>
    <cellStyle name="New 2 3 2 8" xfId="6723"/>
    <cellStyle name="New 2 3 2 8 2" xfId="12689"/>
    <cellStyle name="New 2 3 2 8 3" xfId="18445"/>
    <cellStyle name="New 2 3 2 8 4" xfId="23936"/>
    <cellStyle name="New 2 3 2 9" xfId="6724"/>
    <cellStyle name="New 2 3 2 9 2" xfId="12690"/>
    <cellStyle name="New 2 3 2 9 3" xfId="18446"/>
    <cellStyle name="New 2 3 2 9 4" xfId="23937"/>
    <cellStyle name="New 2 3 3" xfId="6085"/>
    <cellStyle name="New 2 3 3 10" xfId="6725"/>
    <cellStyle name="New 2 3 3 10 2" xfId="12691"/>
    <cellStyle name="New 2 3 3 10 3" xfId="18447"/>
    <cellStyle name="New 2 3 3 10 4" xfId="23938"/>
    <cellStyle name="New 2 3 3 11" xfId="12057"/>
    <cellStyle name="New 2 3 3 12" xfId="17813"/>
    <cellStyle name="New 2 3 3 13" xfId="23310"/>
    <cellStyle name="New 2 3 3 2" xfId="6726"/>
    <cellStyle name="New 2 3 3 2 2" xfId="12692"/>
    <cellStyle name="New 2 3 3 2 3" xfId="18448"/>
    <cellStyle name="New 2 3 3 2 4" xfId="23939"/>
    <cellStyle name="New 2 3 3 3" xfId="6727"/>
    <cellStyle name="New 2 3 3 3 2" xfId="12693"/>
    <cellStyle name="New 2 3 3 3 3" xfId="18449"/>
    <cellStyle name="New 2 3 3 3 4" xfId="23940"/>
    <cellStyle name="New 2 3 3 4" xfId="6728"/>
    <cellStyle name="New 2 3 3 4 2" xfId="12694"/>
    <cellStyle name="New 2 3 3 4 3" xfId="18450"/>
    <cellStyle name="New 2 3 3 4 4" xfId="23941"/>
    <cellStyle name="New 2 3 3 5" xfId="6729"/>
    <cellStyle name="New 2 3 3 5 2" xfId="12695"/>
    <cellStyle name="New 2 3 3 5 3" xfId="18451"/>
    <cellStyle name="New 2 3 3 5 4" xfId="23942"/>
    <cellStyle name="New 2 3 3 6" xfId="6730"/>
    <cellStyle name="New 2 3 3 6 2" xfId="12696"/>
    <cellStyle name="New 2 3 3 6 3" xfId="18452"/>
    <cellStyle name="New 2 3 3 6 4" xfId="23943"/>
    <cellStyle name="New 2 3 3 7" xfId="6731"/>
    <cellStyle name="New 2 3 3 7 2" xfId="12697"/>
    <cellStyle name="New 2 3 3 7 3" xfId="18453"/>
    <cellStyle name="New 2 3 3 7 4" xfId="23944"/>
    <cellStyle name="New 2 3 3 8" xfId="6732"/>
    <cellStyle name="New 2 3 3 8 2" xfId="12698"/>
    <cellStyle name="New 2 3 3 8 3" xfId="18454"/>
    <cellStyle name="New 2 3 3 8 4" xfId="23945"/>
    <cellStyle name="New 2 3 3 9" xfId="6733"/>
    <cellStyle name="New 2 3 3 9 2" xfId="12699"/>
    <cellStyle name="New 2 3 3 9 3" xfId="18455"/>
    <cellStyle name="New 2 3 3 9 4" xfId="23946"/>
    <cellStyle name="New 2 3 4" xfId="6734"/>
    <cellStyle name="New 2 3 4 2" xfId="12700"/>
    <cellStyle name="New 2 3 4 3" xfId="18456"/>
    <cellStyle name="New 2 3 4 4" xfId="23947"/>
    <cellStyle name="New 2 3 5" xfId="6735"/>
    <cellStyle name="New 2 3 5 2" xfId="12701"/>
    <cellStyle name="New 2 3 5 3" xfId="18457"/>
    <cellStyle name="New 2 3 5 4" xfId="23948"/>
    <cellStyle name="New 2 3 6" xfId="6736"/>
    <cellStyle name="New 2 3 6 2" xfId="12702"/>
    <cellStyle name="New 2 3 6 3" xfId="18458"/>
    <cellStyle name="New 2 3 6 4" xfId="23949"/>
    <cellStyle name="New 2 3 7" xfId="11577"/>
    <cellStyle name="New 2 4" xfId="5640"/>
    <cellStyle name="New 2 4 2" xfId="6737"/>
    <cellStyle name="New 2 4 2 2" xfId="12703"/>
    <cellStyle name="New 2 4 2 3" xfId="18459"/>
    <cellStyle name="New 2 4 2 4" xfId="23950"/>
    <cellStyle name="New 2 4 3" xfId="6738"/>
    <cellStyle name="New 2 4 3 2" xfId="12704"/>
    <cellStyle name="New 2 4 3 3" xfId="18460"/>
    <cellStyle name="New 2 4 3 4" xfId="23951"/>
    <cellStyle name="New 2 4 4" xfId="6739"/>
    <cellStyle name="New 2 4 4 2" xfId="12705"/>
    <cellStyle name="New 2 4 4 3" xfId="18461"/>
    <cellStyle name="New 2 4 4 4" xfId="23952"/>
    <cellStyle name="New 2 4 5" xfId="6740"/>
    <cellStyle name="New 2 4 5 2" xfId="12706"/>
    <cellStyle name="New 2 4 5 3" xfId="18462"/>
    <cellStyle name="New 2 4 5 4" xfId="23953"/>
    <cellStyle name="New 2 4 6" xfId="6741"/>
    <cellStyle name="New 2 4 6 2" xfId="12707"/>
    <cellStyle name="New 2 4 6 3" xfId="18463"/>
    <cellStyle name="New 2 4 6 4" xfId="23954"/>
    <cellStyle name="New 2 4 7" xfId="11613"/>
    <cellStyle name="New 2 4 8" xfId="17384"/>
    <cellStyle name="New 2 5" xfId="5886"/>
    <cellStyle name="New 2 5 10" xfId="6742"/>
    <cellStyle name="New 2 5 10 2" xfId="12708"/>
    <cellStyle name="New 2 5 10 3" xfId="18464"/>
    <cellStyle name="New 2 5 10 4" xfId="23955"/>
    <cellStyle name="New 2 5 11" xfId="11859"/>
    <cellStyle name="New 2 5 12" xfId="17616"/>
    <cellStyle name="New 2 5 13" xfId="23113"/>
    <cellStyle name="New 2 5 2" xfId="6743"/>
    <cellStyle name="New 2 5 2 2" xfId="12709"/>
    <cellStyle name="New 2 5 2 3" xfId="18465"/>
    <cellStyle name="New 2 5 2 4" xfId="23956"/>
    <cellStyle name="New 2 5 3" xfId="6744"/>
    <cellStyle name="New 2 5 3 2" xfId="12710"/>
    <cellStyle name="New 2 5 3 3" xfId="18466"/>
    <cellStyle name="New 2 5 3 4" xfId="23957"/>
    <cellStyle name="New 2 5 4" xfId="6745"/>
    <cellStyle name="New 2 5 4 2" xfId="12711"/>
    <cellStyle name="New 2 5 4 3" xfId="18467"/>
    <cellStyle name="New 2 5 4 4" xfId="23958"/>
    <cellStyle name="New 2 5 5" xfId="6746"/>
    <cellStyle name="New 2 5 5 2" xfId="12712"/>
    <cellStyle name="New 2 5 5 3" xfId="18468"/>
    <cellStyle name="New 2 5 5 4" xfId="23959"/>
    <cellStyle name="New 2 5 6" xfId="6747"/>
    <cellStyle name="New 2 5 6 2" xfId="12713"/>
    <cellStyle name="New 2 5 6 3" xfId="18469"/>
    <cellStyle name="New 2 5 6 4" xfId="23960"/>
    <cellStyle name="New 2 5 7" xfId="6748"/>
    <cellStyle name="New 2 5 7 2" xfId="12714"/>
    <cellStyle name="New 2 5 7 3" xfId="18470"/>
    <cellStyle name="New 2 5 7 4" xfId="23961"/>
    <cellStyle name="New 2 5 8" xfId="6749"/>
    <cellStyle name="New 2 5 8 2" xfId="12715"/>
    <cellStyle name="New 2 5 8 3" xfId="18471"/>
    <cellStyle name="New 2 5 8 4" xfId="23962"/>
    <cellStyle name="New 2 5 9" xfId="6750"/>
    <cellStyle name="New 2 5 9 2" xfId="12716"/>
    <cellStyle name="New 2 5 9 3" xfId="18472"/>
    <cellStyle name="New 2 5 9 4" xfId="23963"/>
    <cellStyle name="New 2 6" xfId="6751"/>
    <cellStyle name="New 2 6 2" xfId="12717"/>
    <cellStyle name="New 2 6 3" xfId="18473"/>
    <cellStyle name="New 2 6 4" xfId="23964"/>
    <cellStyle name="New 3" xfId="5454"/>
    <cellStyle name="New 3 10" xfId="11448"/>
    <cellStyle name="New 3 2" xfId="5742"/>
    <cellStyle name="New 3 2 2" xfId="6752"/>
    <cellStyle name="New 3 2 2 2" xfId="12718"/>
    <cellStyle name="New 3 2 2 3" xfId="18474"/>
    <cellStyle name="New 3 2 2 4" xfId="23965"/>
    <cellStyle name="New 3 2 3" xfId="6753"/>
    <cellStyle name="New 3 2 3 2" xfId="12719"/>
    <cellStyle name="New 3 2 3 3" xfId="18475"/>
    <cellStyle name="New 3 2 3 4" xfId="23966"/>
    <cellStyle name="New 3 2 4" xfId="6754"/>
    <cellStyle name="New 3 2 4 2" xfId="12720"/>
    <cellStyle name="New 3 2 4 3" xfId="18476"/>
    <cellStyle name="New 3 2 4 4" xfId="23967"/>
    <cellStyle name="New 3 2 5" xfId="6755"/>
    <cellStyle name="New 3 2 5 2" xfId="12721"/>
    <cellStyle name="New 3 2 5 3" xfId="18477"/>
    <cellStyle name="New 3 2 5 4" xfId="23968"/>
    <cellStyle name="New 3 2 6" xfId="6756"/>
    <cellStyle name="New 3 2 6 2" xfId="12722"/>
    <cellStyle name="New 3 2 6 3" xfId="18478"/>
    <cellStyle name="New 3 2 6 4" xfId="23969"/>
    <cellStyle name="New 3 2 7" xfId="11715"/>
    <cellStyle name="New 3 2 8" xfId="17482"/>
    <cellStyle name="New 3 3" xfId="5969"/>
    <cellStyle name="New 3 3 10" xfId="6757"/>
    <cellStyle name="New 3 3 10 2" xfId="12723"/>
    <cellStyle name="New 3 3 10 3" xfId="18479"/>
    <cellStyle name="New 3 3 10 4" xfId="23970"/>
    <cellStyle name="New 3 3 11" xfId="11942"/>
    <cellStyle name="New 3 3 12" xfId="17699"/>
    <cellStyle name="New 3 3 13" xfId="23196"/>
    <cellStyle name="New 3 3 2" xfId="6758"/>
    <cellStyle name="New 3 3 2 2" xfId="12724"/>
    <cellStyle name="New 3 3 2 3" xfId="18480"/>
    <cellStyle name="New 3 3 2 4" xfId="23971"/>
    <cellStyle name="New 3 3 3" xfId="6759"/>
    <cellStyle name="New 3 3 3 2" xfId="12725"/>
    <cellStyle name="New 3 3 3 3" xfId="18481"/>
    <cellStyle name="New 3 3 3 4" xfId="23972"/>
    <cellStyle name="New 3 3 4" xfId="6760"/>
    <cellStyle name="New 3 3 4 2" xfId="12726"/>
    <cellStyle name="New 3 3 4 3" xfId="18482"/>
    <cellStyle name="New 3 3 4 4" xfId="23973"/>
    <cellStyle name="New 3 3 5" xfId="6761"/>
    <cellStyle name="New 3 3 5 2" xfId="12727"/>
    <cellStyle name="New 3 3 5 3" xfId="18483"/>
    <cellStyle name="New 3 3 5 4" xfId="23974"/>
    <cellStyle name="New 3 3 6" xfId="6762"/>
    <cellStyle name="New 3 3 6 2" xfId="12728"/>
    <cellStyle name="New 3 3 6 3" xfId="18484"/>
    <cellStyle name="New 3 3 6 4" xfId="23975"/>
    <cellStyle name="New 3 3 7" xfId="6763"/>
    <cellStyle name="New 3 3 7 2" xfId="12729"/>
    <cellStyle name="New 3 3 7 3" xfId="18485"/>
    <cellStyle name="New 3 3 7 4" xfId="23976"/>
    <cellStyle name="New 3 3 8" xfId="6764"/>
    <cellStyle name="New 3 3 8 2" xfId="12730"/>
    <cellStyle name="New 3 3 8 3" xfId="18486"/>
    <cellStyle name="New 3 3 8 4" xfId="23977"/>
    <cellStyle name="New 3 3 9" xfId="6765"/>
    <cellStyle name="New 3 3 9 2" xfId="12731"/>
    <cellStyle name="New 3 3 9 3" xfId="18487"/>
    <cellStyle name="New 3 3 9 4" xfId="23978"/>
    <cellStyle name="New 3 4" xfId="6766"/>
    <cellStyle name="New 3 4 2" xfId="12732"/>
    <cellStyle name="New 3 4 3" xfId="18488"/>
    <cellStyle name="New 3 4 4" xfId="23979"/>
    <cellStyle name="New 3 5" xfId="6767"/>
    <cellStyle name="New 3 5 2" xfId="12733"/>
    <cellStyle name="New 3 5 3" xfId="18489"/>
    <cellStyle name="New 3 5 4" xfId="23980"/>
    <cellStyle name="New 3 6" xfId="6768"/>
    <cellStyle name="New 3 6 2" xfId="12734"/>
    <cellStyle name="New 3 6 3" xfId="18490"/>
    <cellStyle name="New 3 6 4" xfId="23981"/>
    <cellStyle name="New 3 7" xfId="6769"/>
    <cellStyle name="New 3 7 2" xfId="12735"/>
    <cellStyle name="New 3 7 3" xfId="18491"/>
    <cellStyle name="New 3 7 4" xfId="23982"/>
    <cellStyle name="New 3 8" xfId="6770"/>
    <cellStyle name="New 3 8 2" xfId="12736"/>
    <cellStyle name="New 3 8 3" xfId="18492"/>
    <cellStyle name="New 3 8 4" xfId="23983"/>
    <cellStyle name="New 3 9" xfId="6771"/>
    <cellStyle name="New 3 9 2" xfId="12737"/>
    <cellStyle name="New 3 9 3" xfId="18493"/>
    <cellStyle name="New 3 9 4" xfId="23984"/>
    <cellStyle name="New 4" xfId="5478"/>
    <cellStyle name="New 4 2" xfId="5766"/>
    <cellStyle name="New 4 2 2" xfId="6772"/>
    <cellStyle name="New 4 2 2 2" xfId="12738"/>
    <cellStyle name="New 4 2 2 3" xfId="18494"/>
    <cellStyle name="New 4 2 2 4" xfId="23985"/>
    <cellStyle name="New 4 2 3" xfId="6773"/>
    <cellStyle name="New 4 2 3 2" xfId="12739"/>
    <cellStyle name="New 4 2 3 3" xfId="18495"/>
    <cellStyle name="New 4 2 3 4" xfId="23986"/>
    <cellStyle name="New 4 2 4" xfId="6774"/>
    <cellStyle name="New 4 2 4 2" xfId="12740"/>
    <cellStyle name="New 4 2 4 3" xfId="18496"/>
    <cellStyle name="New 4 2 4 4" xfId="23987"/>
    <cellStyle name="New 4 2 5" xfId="6775"/>
    <cellStyle name="New 4 2 5 2" xfId="12741"/>
    <cellStyle name="New 4 2 5 3" xfId="18497"/>
    <cellStyle name="New 4 2 5 4" xfId="23988"/>
    <cellStyle name="New 4 2 6" xfId="6776"/>
    <cellStyle name="New 4 2 6 2" xfId="12742"/>
    <cellStyle name="New 4 2 6 3" xfId="18498"/>
    <cellStyle name="New 4 2 6 4" xfId="23989"/>
    <cellStyle name="New 4 2 7" xfId="11739"/>
    <cellStyle name="New 4 2 8" xfId="17506"/>
    <cellStyle name="New 4 3" xfId="6777"/>
    <cellStyle name="New 4 3 2" xfId="12743"/>
    <cellStyle name="New 4 3 3" xfId="18499"/>
    <cellStyle name="New 4 3 4" xfId="23990"/>
    <cellStyle name="New 4 4" xfId="6778"/>
    <cellStyle name="New 4 4 2" xfId="12744"/>
    <cellStyle name="New 4 4 3" xfId="18500"/>
    <cellStyle name="New 4 4 4" xfId="23991"/>
    <cellStyle name="New 4 5" xfId="6779"/>
    <cellStyle name="New 4 5 2" xfId="12745"/>
    <cellStyle name="New 4 5 3" xfId="18501"/>
    <cellStyle name="New 4 5 4" xfId="23992"/>
    <cellStyle name="New 4 6" xfId="11472"/>
    <cellStyle name="New 4 7" xfId="17265"/>
    <cellStyle name="New 5" xfId="5621"/>
    <cellStyle name="New 5 2" xfId="6780"/>
    <cellStyle name="New 5 2 2" xfId="12746"/>
    <cellStyle name="New 5 2 3" xfId="18502"/>
    <cellStyle name="New 5 2 4" xfId="23993"/>
    <cellStyle name="New 5 3" xfId="6781"/>
    <cellStyle name="New 5 3 2" xfId="12747"/>
    <cellStyle name="New 5 3 3" xfId="18503"/>
    <cellStyle name="New 5 3 4" xfId="23994"/>
    <cellStyle name="New 5 4" xfId="6782"/>
    <cellStyle name="New 5 4 2" xfId="12748"/>
    <cellStyle name="New 5 4 3" xfId="18504"/>
    <cellStyle name="New 5 4 4" xfId="23995"/>
    <cellStyle name="New 5 5" xfId="6783"/>
    <cellStyle name="New 5 5 2" xfId="12749"/>
    <cellStyle name="New 5 5 3" xfId="18505"/>
    <cellStyle name="New 5 5 4" xfId="23996"/>
    <cellStyle name="New 5 6" xfId="6784"/>
    <cellStyle name="New 5 6 2" xfId="12750"/>
    <cellStyle name="New 5 6 3" xfId="18506"/>
    <cellStyle name="New 5 6 4" xfId="23997"/>
    <cellStyle name="New 5 7" xfId="11599"/>
    <cellStyle name="New 5 8" xfId="17370"/>
    <cellStyle name="New 6" xfId="6785"/>
    <cellStyle name="New 6 2" xfId="12751"/>
    <cellStyle name="New 6 3" xfId="18507"/>
    <cellStyle name="New 6 4" xfId="23998"/>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2" xfId="5585"/>
    <cellStyle name="Note 2 2 2" xfId="5873"/>
    <cellStyle name="Note 2 2 2 10" xfId="11846"/>
    <cellStyle name="Note 2 2 2 11" xfId="17607"/>
    <cellStyle name="Note 2 2 2 12" xfId="23100"/>
    <cellStyle name="Note 2 2 2 2" xfId="6786"/>
    <cellStyle name="Note 2 2 2 2 2" xfId="12752"/>
    <cellStyle name="Note 2 2 2 2 3" xfId="18508"/>
    <cellStyle name="Note 2 2 2 2 4" xfId="23999"/>
    <cellStyle name="Note 2 2 2 3" xfId="6787"/>
    <cellStyle name="Note 2 2 2 3 2" xfId="12753"/>
    <cellStyle name="Note 2 2 2 3 3" xfId="18509"/>
    <cellStyle name="Note 2 2 2 3 4" xfId="24000"/>
    <cellStyle name="Note 2 2 2 4" xfId="6788"/>
    <cellStyle name="Note 2 2 2 4 2" xfId="12754"/>
    <cellStyle name="Note 2 2 2 4 3" xfId="18510"/>
    <cellStyle name="Note 2 2 2 4 4" xfId="24001"/>
    <cellStyle name="Note 2 2 2 5" xfId="6789"/>
    <cellStyle name="Note 2 2 2 5 2" xfId="12755"/>
    <cellStyle name="Note 2 2 2 5 3" xfId="18511"/>
    <cellStyle name="Note 2 2 2 5 4" xfId="24002"/>
    <cellStyle name="Note 2 2 2 6" xfId="6790"/>
    <cellStyle name="Note 2 2 2 6 2" xfId="12756"/>
    <cellStyle name="Note 2 2 2 6 3" xfId="18512"/>
    <cellStyle name="Note 2 2 2 6 4" xfId="24003"/>
    <cellStyle name="Note 2 2 2 7" xfId="6791"/>
    <cellStyle name="Note 2 2 2 7 2" xfId="12757"/>
    <cellStyle name="Note 2 2 2 7 3" xfId="18513"/>
    <cellStyle name="Note 2 2 2 7 4" xfId="24004"/>
    <cellStyle name="Note 2 2 2 8" xfId="6792"/>
    <cellStyle name="Note 2 2 2 8 2" xfId="12758"/>
    <cellStyle name="Note 2 2 2 8 3" xfId="18514"/>
    <cellStyle name="Note 2 2 2 8 4" xfId="24005"/>
    <cellStyle name="Note 2 2 2 9" xfId="6793"/>
    <cellStyle name="Note 2 2 2 9 2" xfId="12759"/>
    <cellStyle name="Note 2 2 2 9 3" xfId="18515"/>
    <cellStyle name="Note 2 2 2 9 4" xfId="24006"/>
    <cellStyle name="Note 2 2 3" xfId="6078"/>
    <cellStyle name="Note 2 2 3 10" xfId="6794"/>
    <cellStyle name="Note 2 2 3 10 2" xfId="12760"/>
    <cellStyle name="Note 2 2 3 10 3" xfId="18516"/>
    <cellStyle name="Note 2 2 3 10 4" xfId="24007"/>
    <cellStyle name="Note 2 2 3 11" xfId="12050"/>
    <cellStyle name="Note 2 2 3 12" xfId="17806"/>
    <cellStyle name="Note 2 2 3 13" xfId="23303"/>
    <cellStyle name="Note 2 2 3 2" xfId="6795"/>
    <cellStyle name="Note 2 2 3 2 2" xfId="12761"/>
    <cellStyle name="Note 2 2 3 2 3" xfId="18517"/>
    <cellStyle name="Note 2 2 3 2 4" xfId="24008"/>
    <cellStyle name="Note 2 2 3 3" xfId="6796"/>
    <cellStyle name="Note 2 2 3 3 2" xfId="12762"/>
    <cellStyle name="Note 2 2 3 3 3" xfId="18518"/>
    <cellStyle name="Note 2 2 3 3 4" xfId="24009"/>
    <cellStyle name="Note 2 2 3 4" xfId="6797"/>
    <cellStyle name="Note 2 2 3 4 2" xfId="12763"/>
    <cellStyle name="Note 2 2 3 4 3" xfId="18519"/>
    <cellStyle name="Note 2 2 3 4 4" xfId="24010"/>
    <cellStyle name="Note 2 2 3 5" xfId="6798"/>
    <cellStyle name="Note 2 2 3 5 2" xfId="12764"/>
    <cellStyle name="Note 2 2 3 5 3" xfId="18520"/>
    <cellStyle name="Note 2 2 3 5 4" xfId="24011"/>
    <cellStyle name="Note 2 2 3 6" xfId="6799"/>
    <cellStyle name="Note 2 2 3 6 2" xfId="12765"/>
    <cellStyle name="Note 2 2 3 6 3" xfId="18521"/>
    <cellStyle name="Note 2 2 3 6 4" xfId="24012"/>
    <cellStyle name="Note 2 2 3 7" xfId="6800"/>
    <cellStyle name="Note 2 2 3 7 2" xfId="12766"/>
    <cellStyle name="Note 2 2 3 7 3" xfId="18522"/>
    <cellStyle name="Note 2 2 3 7 4" xfId="24013"/>
    <cellStyle name="Note 2 2 3 8" xfId="6801"/>
    <cellStyle name="Note 2 2 3 8 2" xfId="12767"/>
    <cellStyle name="Note 2 2 3 8 3" xfId="18523"/>
    <cellStyle name="Note 2 2 3 8 4" xfId="24014"/>
    <cellStyle name="Note 2 2 3 9" xfId="6802"/>
    <cellStyle name="Note 2 2 3 9 2" xfId="12768"/>
    <cellStyle name="Note 2 2 3 9 3" xfId="18524"/>
    <cellStyle name="Note 2 2 3 9 4" xfId="24015"/>
    <cellStyle name="Note 2 2 4" xfId="6803"/>
    <cellStyle name="Note 2 2 4 2" xfId="12769"/>
    <cellStyle name="Note 2 2 4 3" xfId="18525"/>
    <cellStyle name="Note 2 2 4 4" xfId="24016"/>
    <cellStyle name="Note 2 2 5" xfId="6804"/>
    <cellStyle name="Note 2 2 5 2" xfId="12770"/>
    <cellStyle name="Note 2 2 5 3" xfId="18526"/>
    <cellStyle name="Note 2 2 5 4" xfId="24017"/>
    <cellStyle name="Note 2 2 6" xfId="6805"/>
    <cellStyle name="Note 2 2 6 2" xfId="12771"/>
    <cellStyle name="Note 2 2 6 3" xfId="18527"/>
    <cellStyle name="Note 2 2 6 4" xfId="24018"/>
    <cellStyle name="Note 2 2 7" xfId="11570"/>
    <cellStyle name="Note 2 2 8" xfId="17346"/>
    <cellStyle name="Note 2 3" xfId="5587"/>
    <cellStyle name="Note 2 3 2" xfId="5875"/>
    <cellStyle name="Note 2 3 2 10" xfId="11848"/>
    <cellStyle name="Note 2 3 2 11" xfId="17609"/>
    <cellStyle name="Note 2 3 2 12" xfId="23102"/>
    <cellStyle name="Note 2 3 2 2" xfId="6806"/>
    <cellStyle name="Note 2 3 2 2 2" xfId="12772"/>
    <cellStyle name="Note 2 3 2 2 3" xfId="18528"/>
    <cellStyle name="Note 2 3 2 2 4" xfId="24019"/>
    <cellStyle name="Note 2 3 2 3" xfId="6807"/>
    <cellStyle name="Note 2 3 2 3 2" xfId="12773"/>
    <cellStyle name="Note 2 3 2 3 3" xfId="18529"/>
    <cellStyle name="Note 2 3 2 3 4" xfId="24020"/>
    <cellStyle name="Note 2 3 2 4" xfId="6808"/>
    <cellStyle name="Note 2 3 2 4 2" xfId="12774"/>
    <cellStyle name="Note 2 3 2 4 3" xfId="18530"/>
    <cellStyle name="Note 2 3 2 4 4" xfId="24021"/>
    <cellStyle name="Note 2 3 2 5" xfId="6809"/>
    <cellStyle name="Note 2 3 2 5 2" xfId="12775"/>
    <cellStyle name="Note 2 3 2 5 3" xfId="18531"/>
    <cellStyle name="Note 2 3 2 5 4" xfId="24022"/>
    <cellStyle name="Note 2 3 2 6" xfId="6810"/>
    <cellStyle name="Note 2 3 2 6 2" xfId="12776"/>
    <cellStyle name="Note 2 3 2 6 3" xfId="18532"/>
    <cellStyle name="Note 2 3 2 6 4" xfId="24023"/>
    <cellStyle name="Note 2 3 2 7" xfId="6811"/>
    <cellStyle name="Note 2 3 2 7 2" xfId="12777"/>
    <cellStyle name="Note 2 3 2 7 3" xfId="18533"/>
    <cellStyle name="Note 2 3 2 7 4" xfId="24024"/>
    <cellStyle name="Note 2 3 2 8" xfId="6812"/>
    <cellStyle name="Note 2 3 2 8 2" xfId="12778"/>
    <cellStyle name="Note 2 3 2 8 3" xfId="18534"/>
    <cellStyle name="Note 2 3 2 8 4" xfId="24025"/>
    <cellStyle name="Note 2 3 2 9" xfId="6813"/>
    <cellStyle name="Note 2 3 2 9 2" xfId="12779"/>
    <cellStyle name="Note 2 3 2 9 3" xfId="18535"/>
    <cellStyle name="Note 2 3 2 9 4" xfId="24026"/>
    <cellStyle name="Note 2 3 3" xfId="6080"/>
    <cellStyle name="Note 2 3 3 10" xfId="6814"/>
    <cellStyle name="Note 2 3 3 10 2" xfId="12780"/>
    <cellStyle name="Note 2 3 3 10 3" xfId="18536"/>
    <cellStyle name="Note 2 3 3 10 4" xfId="24027"/>
    <cellStyle name="Note 2 3 3 11" xfId="12052"/>
    <cellStyle name="Note 2 3 3 12" xfId="17808"/>
    <cellStyle name="Note 2 3 3 13" xfId="23305"/>
    <cellStyle name="Note 2 3 3 2" xfId="6815"/>
    <cellStyle name="Note 2 3 3 2 2" xfId="12781"/>
    <cellStyle name="Note 2 3 3 2 3" xfId="18537"/>
    <cellStyle name="Note 2 3 3 2 4" xfId="24028"/>
    <cellStyle name="Note 2 3 3 3" xfId="6816"/>
    <cellStyle name="Note 2 3 3 3 2" xfId="12782"/>
    <cellStyle name="Note 2 3 3 3 3" xfId="18538"/>
    <cellStyle name="Note 2 3 3 3 4" xfId="24029"/>
    <cellStyle name="Note 2 3 3 4" xfId="6817"/>
    <cellStyle name="Note 2 3 3 4 2" xfId="12783"/>
    <cellStyle name="Note 2 3 3 4 3" xfId="18539"/>
    <cellStyle name="Note 2 3 3 4 4" xfId="24030"/>
    <cellStyle name="Note 2 3 3 5" xfId="6818"/>
    <cellStyle name="Note 2 3 3 5 2" xfId="12784"/>
    <cellStyle name="Note 2 3 3 5 3" xfId="18540"/>
    <cellStyle name="Note 2 3 3 5 4" xfId="24031"/>
    <cellStyle name="Note 2 3 3 6" xfId="6819"/>
    <cellStyle name="Note 2 3 3 6 2" xfId="12785"/>
    <cellStyle name="Note 2 3 3 6 3" xfId="18541"/>
    <cellStyle name="Note 2 3 3 6 4" xfId="24032"/>
    <cellStyle name="Note 2 3 3 7" xfId="6820"/>
    <cellStyle name="Note 2 3 3 7 2" xfId="12786"/>
    <cellStyle name="Note 2 3 3 7 3" xfId="18542"/>
    <cellStyle name="Note 2 3 3 7 4" xfId="24033"/>
    <cellStyle name="Note 2 3 3 8" xfId="6821"/>
    <cellStyle name="Note 2 3 3 8 2" xfId="12787"/>
    <cellStyle name="Note 2 3 3 8 3" xfId="18543"/>
    <cellStyle name="Note 2 3 3 8 4" xfId="24034"/>
    <cellStyle name="Note 2 3 3 9" xfId="6822"/>
    <cellStyle name="Note 2 3 3 9 2" xfId="12788"/>
    <cellStyle name="Note 2 3 3 9 3" xfId="18544"/>
    <cellStyle name="Note 2 3 3 9 4" xfId="24035"/>
    <cellStyle name="Note 2 3 4" xfId="6823"/>
    <cellStyle name="Note 2 3 4 2" xfId="12789"/>
    <cellStyle name="Note 2 3 4 3" xfId="18545"/>
    <cellStyle name="Note 2 3 4 4" xfId="24036"/>
    <cellStyle name="Note 2 3 5" xfId="6824"/>
    <cellStyle name="Note 2 3 5 2" xfId="12790"/>
    <cellStyle name="Note 2 3 5 3" xfId="18546"/>
    <cellStyle name="Note 2 3 5 4" xfId="24037"/>
    <cellStyle name="Note 2 3 6" xfId="6825"/>
    <cellStyle name="Note 2 3 6 2" xfId="12791"/>
    <cellStyle name="Note 2 3 6 3" xfId="18547"/>
    <cellStyle name="Note 2 3 6 4" xfId="24038"/>
    <cellStyle name="Note 2 3 7" xfId="11572"/>
    <cellStyle name="Note 2 3 8" xfId="17348"/>
    <cellStyle name="Note 2 4" xfId="5593"/>
    <cellStyle name="Note 2 4 2" xfId="5881"/>
    <cellStyle name="Note 2 4 2 10" xfId="11854"/>
    <cellStyle name="Note 2 4 2 11" xfId="17611"/>
    <cellStyle name="Note 2 4 2 12" xfId="23108"/>
    <cellStyle name="Note 2 4 2 2" xfId="6826"/>
    <cellStyle name="Note 2 4 2 2 2" xfId="12792"/>
    <cellStyle name="Note 2 4 2 2 3" xfId="18548"/>
    <cellStyle name="Note 2 4 2 2 4" xfId="24039"/>
    <cellStyle name="Note 2 4 2 3" xfId="6827"/>
    <cellStyle name="Note 2 4 2 3 2" xfId="12793"/>
    <cellStyle name="Note 2 4 2 3 3" xfId="18549"/>
    <cellStyle name="Note 2 4 2 3 4" xfId="24040"/>
    <cellStyle name="Note 2 4 2 4" xfId="6828"/>
    <cellStyle name="Note 2 4 2 4 2" xfId="12794"/>
    <cellStyle name="Note 2 4 2 4 3" xfId="18550"/>
    <cellStyle name="Note 2 4 2 4 4" xfId="24041"/>
    <cellStyle name="Note 2 4 2 5" xfId="6829"/>
    <cellStyle name="Note 2 4 2 5 2" xfId="12795"/>
    <cellStyle name="Note 2 4 2 5 3" xfId="18551"/>
    <cellStyle name="Note 2 4 2 5 4" xfId="24042"/>
    <cellStyle name="Note 2 4 2 6" xfId="6830"/>
    <cellStyle name="Note 2 4 2 6 2" xfId="12796"/>
    <cellStyle name="Note 2 4 2 6 3" xfId="18552"/>
    <cellStyle name="Note 2 4 2 6 4" xfId="24043"/>
    <cellStyle name="Note 2 4 2 7" xfId="6831"/>
    <cellStyle name="Note 2 4 2 7 2" xfId="12797"/>
    <cellStyle name="Note 2 4 2 7 3" xfId="18553"/>
    <cellStyle name="Note 2 4 2 7 4" xfId="24044"/>
    <cellStyle name="Note 2 4 2 8" xfId="6832"/>
    <cellStyle name="Note 2 4 2 8 2" xfId="12798"/>
    <cellStyle name="Note 2 4 2 8 3" xfId="18554"/>
    <cellStyle name="Note 2 4 2 8 4" xfId="24045"/>
    <cellStyle name="Note 2 4 2 9" xfId="6833"/>
    <cellStyle name="Note 2 4 2 9 2" xfId="12799"/>
    <cellStyle name="Note 2 4 2 9 3" xfId="18555"/>
    <cellStyle name="Note 2 4 2 9 4" xfId="24046"/>
    <cellStyle name="Note 2 4 3" xfId="6086"/>
    <cellStyle name="Note 2 4 3 10" xfId="6834"/>
    <cellStyle name="Note 2 4 3 10 2" xfId="12800"/>
    <cellStyle name="Note 2 4 3 10 3" xfId="18556"/>
    <cellStyle name="Note 2 4 3 10 4" xfId="24047"/>
    <cellStyle name="Note 2 4 3 11" xfId="12058"/>
    <cellStyle name="Note 2 4 3 12" xfId="17814"/>
    <cellStyle name="Note 2 4 3 13" xfId="23311"/>
    <cellStyle name="Note 2 4 3 2" xfId="6835"/>
    <cellStyle name="Note 2 4 3 2 2" xfId="12801"/>
    <cellStyle name="Note 2 4 3 2 3" xfId="18557"/>
    <cellStyle name="Note 2 4 3 2 4" xfId="24048"/>
    <cellStyle name="Note 2 4 3 3" xfId="6836"/>
    <cellStyle name="Note 2 4 3 3 2" xfId="12802"/>
    <cellStyle name="Note 2 4 3 3 3" xfId="18558"/>
    <cellStyle name="Note 2 4 3 3 4" xfId="24049"/>
    <cellStyle name="Note 2 4 3 4" xfId="6837"/>
    <cellStyle name="Note 2 4 3 4 2" xfId="12803"/>
    <cellStyle name="Note 2 4 3 4 3" xfId="18559"/>
    <cellStyle name="Note 2 4 3 4 4" xfId="24050"/>
    <cellStyle name="Note 2 4 3 5" xfId="6838"/>
    <cellStyle name="Note 2 4 3 5 2" xfId="12804"/>
    <cellStyle name="Note 2 4 3 5 3" xfId="18560"/>
    <cellStyle name="Note 2 4 3 5 4" xfId="24051"/>
    <cellStyle name="Note 2 4 3 6" xfId="6839"/>
    <cellStyle name="Note 2 4 3 6 2" xfId="12805"/>
    <cellStyle name="Note 2 4 3 6 3" xfId="18561"/>
    <cellStyle name="Note 2 4 3 6 4" xfId="24052"/>
    <cellStyle name="Note 2 4 3 7" xfId="6840"/>
    <cellStyle name="Note 2 4 3 7 2" xfId="12806"/>
    <cellStyle name="Note 2 4 3 7 3" xfId="18562"/>
    <cellStyle name="Note 2 4 3 7 4" xfId="24053"/>
    <cellStyle name="Note 2 4 3 8" xfId="6841"/>
    <cellStyle name="Note 2 4 3 8 2" xfId="12807"/>
    <cellStyle name="Note 2 4 3 8 3" xfId="18563"/>
    <cellStyle name="Note 2 4 3 8 4" xfId="24054"/>
    <cellStyle name="Note 2 4 3 9" xfId="6842"/>
    <cellStyle name="Note 2 4 3 9 2" xfId="12808"/>
    <cellStyle name="Note 2 4 3 9 3" xfId="18564"/>
    <cellStyle name="Note 2 4 3 9 4" xfId="24055"/>
    <cellStyle name="Note 2 4 4" xfId="6843"/>
    <cellStyle name="Note 2 4 4 2" xfId="12809"/>
    <cellStyle name="Note 2 4 4 3" xfId="18565"/>
    <cellStyle name="Note 2 4 4 4" xfId="24056"/>
    <cellStyle name="Note 2 4 5" xfId="6844"/>
    <cellStyle name="Note 2 4 5 2" xfId="12810"/>
    <cellStyle name="Note 2 4 5 3" xfId="18566"/>
    <cellStyle name="Note 2 4 5 4" xfId="24057"/>
    <cellStyle name="Note 2 4 6" xfId="6845"/>
    <cellStyle name="Note 2 4 6 2" xfId="12811"/>
    <cellStyle name="Note 2 4 6 3" xfId="18567"/>
    <cellStyle name="Note 2 4 6 4" xfId="24058"/>
    <cellStyle name="Note 2 4 7" xfId="6846"/>
    <cellStyle name="Note 2 4 7 2" xfId="12812"/>
    <cellStyle name="Note 2 4 7 3" xfId="18568"/>
    <cellStyle name="Note 2 4 7 4" xfId="24059"/>
    <cellStyle name="Note 2 4 8" xfId="11578"/>
    <cellStyle name="Note 2 4 9" xfId="17350"/>
    <cellStyle name="Note 2 5" xfId="5595"/>
    <cellStyle name="Note 2 5 10" xfId="17352"/>
    <cellStyle name="Note 2 5 11" xfId="22912"/>
    <cellStyle name="Note 2 5 2" xfId="5883"/>
    <cellStyle name="Note 2 5 2 10" xfId="6847"/>
    <cellStyle name="Note 2 5 2 10 2" xfId="12813"/>
    <cellStyle name="Note 2 5 2 10 3" xfId="18569"/>
    <cellStyle name="Note 2 5 2 10 4" xfId="24060"/>
    <cellStyle name="Note 2 5 2 11" xfId="11856"/>
    <cellStyle name="Note 2 5 2 12" xfId="17613"/>
    <cellStyle name="Note 2 5 2 13" xfId="23110"/>
    <cellStyle name="Note 2 5 2 2" xfId="6848"/>
    <cellStyle name="Note 2 5 2 2 2" xfId="12814"/>
    <cellStyle name="Note 2 5 2 2 3" xfId="18570"/>
    <cellStyle name="Note 2 5 2 2 4" xfId="24061"/>
    <cellStyle name="Note 2 5 2 3" xfId="6849"/>
    <cellStyle name="Note 2 5 2 3 2" xfId="12815"/>
    <cellStyle name="Note 2 5 2 3 3" xfId="18571"/>
    <cellStyle name="Note 2 5 2 3 4" xfId="24062"/>
    <cellStyle name="Note 2 5 2 4" xfId="6850"/>
    <cellStyle name="Note 2 5 2 4 2" xfId="12816"/>
    <cellStyle name="Note 2 5 2 4 3" xfId="18572"/>
    <cellStyle name="Note 2 5 2 4 4" xfId="24063"/>
    <cellStyle name="Note 2 5 2 5" xfId="6851"/>
    <cellStyle name="Note 2 5 2 5 2" xfId="12817"/>
    <cellStyle name="Note 2 5 2 5 3" xfId="18573"/>
    <cellStyle name="Note 2 5 2 5 4" xfId="24064"/>
    <cellStyle name="Note 2 5 2 6" xfId="6852"/>
    <cellStyle name="Note 2 5 2 6 2" xfId="12818"/>
    <cellStyle name="Note 2 5 2 6 3" xfId="18574"/>
    <cellStyle name="Note 2 5 2 6 4" xfId="24065"/>
    <cellStyle name="Note 2 5 2 7" xfId="6853"/>
    <cellStyle name="Note 2 5 2 7 2" xfId="12819"/>
    <cellStyle name="Note 2 5 2 7 3" xfId="18575"/>
    <cellStyle name="Note 2 5 2 7 4" xfId="24066"/>
    <cellStyle name="Note 2 5 2 8" xfId="6854"/>
    <cellStyle name="Note 2 5 2 8 2" xfId="12820"/>
    <cellStyle name="Note 2 5 2 8 3" xfId="18576"/>
    <cellStyle name="Note 2 5 2 8 4" xfId="24067"/>
    <cellStyle name="Note 2 5 2 9" xfId="6855"/>
    <cellStyle name="Note 2 5 2 9 2" xfId="12821"/>
    <cellStyle name="Note 2 5 2 9 3" xfId="18577"/>
    <cellStyle name="Note 2 5 2 9 4" xfId="24068"/>
    <cellStyle name="Note 2 5 3" xfId="6088"/>
    <cellStyle name="Note 2 5 3 10" xfId="6856"/>
    <cellStyle name="Note 2 5 3 10 2" xfId="12822"/>
    <cellStyle name="Note 2 5 3 10 3" xfId="18578"/>
    <cellStyle name="Note 2 5 3 10 4" xfId="24069"/>
    <cellStyle name="Note 2 5 3 11" xfId="12060"/>
    <cellStyle name="Note 2 5 3 12" xfId="17816"/>
    <cellStyle name="Note 2 5 3 13" xfId="23313"/>
    <cellStyle name="Note 2 5 3 2" xfId="6857"/>
    <cellStyle name="Note 2 5 3 2 2" xfId="12823"/>
    <cellStyle name="Note 2 5 3 2 3" xfId="18579"/>
    <cellStyle name="Note 2 5 3 2 4" xfId="24070"/>
    <cellStyle name="Note 2 5 3 3" xfId="6858"/>
    <cellStyle name="Note 2 5 3 3 2" xfId="12824"/>
    <cellStyle name="Note 2 5 3 3 3" xfId="18580"/>
    <cellStyle name="Note 2 5 3 3 4" xfId="24071"/>
    <cellStyle name="Note 2 5 3 4" xfId="6859"/>
    <cellStyle name="Note 2 5 3 4 2" xfId="12825"/>
    <cellStyle name="Note 2 5 3 4 3" xfId="18581"/>
    <cellStyle name="Note 2 5 3 4 4" xfId="24072"/>
    <cellStyle name="Note 2 5 3 5" xfId="6860"/>
    <cellStyle name="Note 2 5 3 5 2" xfId="12826"/>
    <cellStyle name="Note 2 5 3 5 3" xfId="18582"/>
    <cellStyle name="Note 2 5 3 5 4" xfId="24073"/>
    <cellStyle name="Note 2 5 3 6" xfId="6861"/>
    <cellStyle name="Note 2 5 3 6 2" xfId="12827"/>
    <cellStyle name="Note 2 5 3 6 3" xfId="18583"/>
    <cellStyle name="Note 2 5 3 6 4" xfId="24074"/>
    <cellStyle name="Note 2 5 3 7" xfId="6862"/>
    <cellStyle name="Note 2 5 3 7 2" xfId="12828"/>
    <cellStyle name="Note 2 5 3 7 3" xfId="18584"/>
    <cellStyle name="Note 2 5 3 7 4" xfId="24075"/>
    <cellStyle name="Note 2 5 3 8" xfId="6863"/>
    <cellStyle name="Note 2 5 3 8 2" xfId="12829"/>
    <cellStyle name="Note 2 5 3 8 3" xfId="18585"/>
    <cellStyle name="Note 2 5 3 8 4" xfId="24076"/>
    <cellStyle name="Note 2 5 3 9" xfId="6864"/>
    <cellStyle name="Note 2 5 3 9 2" xfId="12830"/>
    <cellStyle name="Note 2 5 3 9 3" xfId="18586"/>
    <cellStyle name="Note 2 5 3 9 4" xfId="24077"/>
    <cellStyle name="Note 2 5 4" xfId="6865"/>
    <cellStyle name="Note 2 5 4 2" xfId="12831"/>
    <cellStyle name="Note 2 5 4 3" xfId="18587"/>
    <cellStyle name="Note 2 5 4 4" xfId="24078"/>
    <cellStyle name="Note 2 5 5" xfId="6866"/>
    <cellStyle name="Note 2 5 5 2" xfId="12832"/>
    <cellStyle name="Note 2 5 5 3" xfId="18588"/>
    <cellStyle name="Note 2 5 5 4" xfId="24079"/>
    <cellStyle name="Note 2 5 6" xfId="6867"/>
    <cellStyle name="Note 2 5 6 2" xfId="12833"/>
    <cellStyle name="Note 2 5 6 3" xfId="18589"/>
    <cellStyle name="Note 2 5 6 4" xfId="24080"/>
    <cellStyle name="Note 2 5 7" xfId="6868"/>
    <cellStyle name="Note 2 5 7 2" xfId="12834"/>
    <cellStyle name="Note 2 5 7 3" xfId="18590"/>
    <cellStyle name="Note 2 5 7 4" xfId="24081"/>
    <cellStyle name="Note 2 5 8" xfId="6869"/>
    <cellStyle name="Note 2 5 8 2" xfId="12835"/>
    <cellStyle name="Note 2 5 8 3" xfId="18591"/>
    <cellStyle name="Note 2 5 8 4" xfId="24082"/>
    <cellStyle name="Note 2 5 9" xfId="11580"/>
    <cellStyle name="Note 2 6" xfId="6870"/>
    <cellStyle name="Note 2 6 2" xfId="12836"/>
    <cellStyle name="Note 2 6 3" xfId="18592"/>
    <cellStyle name="Note 2 6 4" xfId="24083"/>
    <cellStyle name="Note 2 7" xfId="6871"/>
    <cellStyle name="Note 2 7 2" xfId="12837"/>
    <cellStyle name="Note 2 7 3" xfId="18593"/>
    <cellStyle name="Note 2 7 4" xfId="24084"/>
    <cellStyle name="Note 2 8" xfId="11346"/>
    <cellStyle name="Note 2 9" xfId="11267"/>
    <cellStyle name="Note 3" xfId="5497"/>
    <cellStyle name="Note 3 10" xfId="6872"/>
    <cellStyle name="Note 3 10 2" xfId="12838"/>
    <cellStyle name="Note 3 10 3" xfId="18594"/>
    <cellStyle name="Note 3 10 4" xfId="24085"/>
    <cellStyle name="Note 3 11" xfId="11491"/>
    <cellStyle name="Note 3 12" xfId="17280"/>
    <cellStyle name="Note 3 13" xfId="22884"/>
    <cellStyle name="Note 3 2" xfId="5785"/>
    <cellStyle name="Note 3 2 10" xfId="11758"/>
    <cellStyle name="Note 3 2 11" xfId="17522"/>
    <cellStyle name="Note 3 2 12" xfId="23038"/>
    <cellStyle name="Note 3 2 2" xfId="6873"/>
    <cellStyle name="Note 3 2 2 2" xfId="12839"/>
    <cellStyle name="Note 3 2 2 3" xfId="18595"/>
    <cellStyle name="Note 3 2 2 4" xfId="24086"/>
    <cellStyle name="Note 3 2 3" xfId="6874"/>
    <cellStyle name="Note 3 2 3 2" xfId="12840"/>
    <cellStyle name="Note 3 2 3 3" xfId="18596"/>
    <cellStyle name="Note 3 2 3 4" xfId="24087"/>
    <cellStyle name="Note 3 2 4" xfId="6875"/>
    <cellStyle name="Note 3 2 4 2" xfId="12841"/>
    <cellStyle name="Note 3 2 4 3" xfId="18597"/>
    <cellStyle name="Note 3 2 4 4" xfId="24088"/>
    <cellStyle name="Note 3 2 5" xfId="6876"/>
    <cellStyle name="Note 3 2 5 2" xfId="12842"/>
    <cellStyle name="Note 3 2 5 3" xfId="18598"/>
    <cellStyle name="Note 3 2 5 4" xfId="24089"/>
    <cellStyle name="Note 3 2 6" xfId="6877"/>
    <cellStyle name="Note 3 2 6 2" xfId="12843"/>
    <cellStyle name="Note 3 2 6 3" xfId="18599"/>
    <cellStyle name="Note 3 2 6 4" xfId="24090"/>
    <cellStyle name="Note 3 2 7" xfId="6878"/>
    <cellStyle name="Note 3 2 7 2" xfId="12844"/>
    <cellStyle name="Note 3 2 7 3" xfId="18600"/>
    <cellStyle name="Note 3 2 7 4" xfId="24091"/>
    <cellStyle name="Note 3 2 8" xfId="6879"/>
    <cellStyle name="Note 3 2 8 2" xfId="12845"/>
    <cellStyle name="Note 3 2 8 3" xfId="18601"/>
    <cellStyle name="Note 3 2 8 4" xfId="24092"/>
    <cellStyle name="Note 3 2 9" xfId="6880"/>
    <cellStyle name="Note 3 2 9 2" xfId="12846"/>
    <cellStyle name="Note 3 2 9 3" xfId="18602"/>
    <cellStyle name="Note 3 2 9 4" xfId="24093"/>
    <cellStyle name="Note 3 3" xfId="6010"/>
    <cellStyle name="Note 3 3 10" xfId="6881"/>
    <cellStyle name="Note 3 3 10 2" xfId="12847"/>
    <cellStyle name="Note 3 3 10 3" xfId="18603"/>
    <cellStyle name="Note 3 3 10 4" xfId="24094"/>
    <cellStyle name="Note 3 3 11" xfId="11983"/>
    <cellStyle name="Note 3 3 12" xfId="17740"/>
    <cellStyle name="Note 3 3 13" xfId="23237"/>
    <cellStyle name="Note 3 3 2" xfId="6882"/>
    <cellStyle name="Note 3 3 2 2" xfId="12848"/>
    <cellStyle name="Note 3 3 2 3" xfId="18604"/>
    <cellStyle name="Note 3 3 2 4" xfId="24095"/>
    <cellStyle name="Note 3 3 3" xfId="6883"/>
    <cellStyle name="Note 3 3 3 2" xfId="12849"/>
    <cellStyle name="Note 3 3 3 3" xfId="18605"/>
    <cellStyle name="Note 3 3 3 4" xfId="24096"/>
    <cellStyle name="Note 3 3 4" xfId="6884"/>
    <cellStyle name="Note 3 3 4 2" xfId="12850"/>
    <cellStyle name="Note 3 3 4 3" xfId="18606"/>
    <cellStyle name="Note 3 3 4 4" xfId="24097"/>
    <cellStyle name="Note 3 3 5" xfId="6885"/>
    <cellStyle name="Note 3 3 5 2" xfId="12851"/>
    <cellStyle name="Note 3 3 5 3" xfId="18607"/>
    <cellStyle name="Note 3 3 5 4" xfId="24098"/>
    <cellStyle name="Note 3 3 6" xfId="6886"/>
    <cellStyle name="Note 3 3 6 2" xfId="12852"/>
    <cellStyle name="Note 3 3 6 3" xfId="18608"/>
    <cellStyle name="Note 3 3 6 4" xfId="24099"/>
    <cellStyle name="Note 3 3 7" xfId="6887"/>
    <cellStyle name="Note 3 3 7 2" xfId="12853"/>
    <cellStyle name="Note 3 3 7 3" xfId="18609"/>
    <cellStyle name="Note 3 3 7 4" xfId="24100"/>
    <cellStyle name="Note 3 3 8" xfId="6888"/>
    <cellStyle name="Note 3 3 8 2" xfId="12854"/>
    <cellStyle name="Note 3 3 8 3" xfId="18610"/>
    <cellStyle name="Note 3 3 8 4" xfId="24101"/>
    <cellStyle name="Note 3 3 9" xfId="6889"/>
    <cellStyle name="Note 3 3 9 2" xfId="12855"/>
    <cellStyle name="Note 3 3 9 3" xfId="18611"/>
    <cellStyle name="Note 3 3 9 4" xfId="24102"/>
    <cellStyle name="Note 3 4" xfId="6890"/>
    <cellStyle name="Note 3 4 2" xfId="12856"/>
    <cellStyle name="Note 3 4 3" xfId="18612"/>
    <cellStyle name="Note 3 4 4" xfId="24103"/>
    <cellStyle name="Note 3 5" xfId="6891"/>
    <cellStyle name="Note 3 5 2" xfId="12857"/>
    <cellStyle name="Note 3 5 3" xfId="18613"/>
    <cellStyle name="Note 3 5 4" xfId="24104"/>
    <cellStyle name="Note 3 6" xfId="6892"/>
    <cellStyle name="Note 3 6 2" xfId="12858"/>
    <cellStyle name="Note 3 6 3" xfId="18614"/>
    <cellStyle name="Note 3 6 4" xfId="24105"/>
    <cellStyle name="Note 3 7" xfId="6893"/>
    <cellStyle name="Note 3 7 2" xfId="12859"/>
    <cellStyle name="Note 3 7 3" xfId="18615"/>
    <cellStyle name="Note 3 7 4" xfId="24106"/>
    <cellStyle name="Note 3 8" xfId="6894"/>
    <cellStyle name="Note 3 8 2" xfId="12860"/>
    <cellStyle name="Note 3 8 3" xfId="18616"/>
    <cellStyle name="Note 3 8 4" xfId="24107"/>
    <cellStyle name="Note 3 9" xfId="6895"/>
    <cellStyle name="Note 3 9 2" xfId="12861"/>
    <cellStyle name="Note 3 9 3" xfId="18617"/>
    <cellStyle name="Note 3 9 4" xfId="24108"/>
    <cellStyle name="Note 4" xfId="5466"/>
    <cellStyle name="Note 4 2" xfId="5754"/>
    <cellStyle name="Note 4 2 10" xfId="11727"/>
    <cellStyle name="Note 4 2 11" xfId="17494"/>
    <cellStyle name="Note 4 2 12" xfId="23011"/>
    <cellStyle name="Note 4 2 2" xfId="6896"/>
    <cellStyle name="Note 4 2 2 2" xfId="12862"/>
    <cellStyle name="Note 4 2 2 3" xfId="18618"/>
    <cellStyle name="Note 4 2 2 4" xfId="24109"/>
    <cellStyle name="Note 4 2 3" xfId="6897"/>
    <cellStyle name="Note 4 2 3 2" xfId="12863"/>
    <cellStyle name="Note 4 2 3 3" xfId="18619"/>
    <cellStyle name="Note 4 2 3 4" xfId="24110"/>
    <cellStyle name="Note 4 2 4" xfId="6898"/>
    <cellStyle name="Note 4 2 4 2" xfId="12864"/>
    <cellStyle name="Note 4 2 4 3" xfId="18620"/>
    <cellStyle name="Note 4 2 4 4" xfId="24111"/>
    <cellStyle name="Note 4 2 5" xfId="6899"/>
    <cellStyle name="Note 4 2 5 2" xfId="12865"/>
    <cellStyle name="Note 4 2 5 3" xfId="18621"/>
    <cellStyle name="Note 4 2 5 4" xfId="24112"/>
    <cellStyle name="Note 4 2 6" xfId="6900"/>
    <cellStyle name="Note 4 2 6 2" xfId="12866"/>
    <cellStyle name="Note 4 2 6 3" xfId="18622"/>
    <cellStyle name="Note 4 2 6 4" xfId="24113"/>
    <cellStyle name="Note 4 2 7" xfId="6901"/>
    <cellStyle name="Note 4 2 7 2" xfId="12867"/>
    <cellStyle name="Note 4 2 7 3" xfId="18623"/>
    <cellStyle name="Note 4 2 7 4" xfId="24114"/>
    <cellStyle name="Note 4 2 8" xfId="6902"/>
    <cellStyle name="Note 4 2 8 2" xfId="12868"/>
    <cellStyle name="Note 4 2 8 3" xfId="18624"/>
    <cellStyle name="Note 4 2 8 4" xfId="24115"/>
    <cellStyle name="Note 4 2 9" xfId="6903"/>
    <cellStyle name="Note 4 2 9 2" xfId="12869"/>
    <cellStyle name="Note 4 2 9 3" xfId="18625"/>
    <cellStyle name="Note 4 2 9 4" xfId="24116"/>
    <cellStyle name="Note 4 3" xfId="5981"/>
    <cellStyle name="Note 4 3 10" xfId="6904"/>
    <cellStyle name="Note 4 3 10 2" xfId="12870"/>
    <cellStyle name="Note 4 3 10 3" xfId="18626"/>
    <cellStyle name="Note 4 3 10 4" xfId="24117"/>
    <cellStyle name="Note 4 3 11" xfId="11954"/>
    <cellStyle name="Note 4 3 12" xfId="17711"/>
    <cellStyle name="Note 4 3 13" xfId="23208"/>
    <cellStyle name="Note 4 3 2" xfId="6905"/>
    <cellStyle name="Note 4 3 2 2" xfId="12871"/>
    <cellStyle name="Note 4 3 2 3" xfId="18627"/>
    <cellStyle name="Note 4 3 2 4" xfId="24118"/>
    <cellStyle name="Note 4 3 3" xfId="6906"/>
    <cellStyle name="Note 4 3 3 2" xfId="12872"/>
    <cellStyle name="Note 4 3 3 3" xfId="18628"/>
    <cellStyle name="Note 4 3 3 4" xfId="24119"/>
    <cellStyle name="Note 4 3 4" xfId="6907"/>
    <cellStyle name="Note 4 3 4 2" xfId="12873"/>
    <cellStyle name="Note 4 3 4 3" xfId="18629"/>
    <cellStyle name="Note 4 3 4 4" xfId="24120"/>
    <cellStyle name="Note 4 3 5" xfId="6908"/>
    <cellStyle name="Note 4 3 5 2" xfId="12874"/>
    <cellStyle name="Note 4 3 5 3" xfId="18630"/>
    <cellStyle name="Note 4 3 5 4" xfId="24121"/>
    <cellStyle name="Note 4 3 6" xfId="6909"/>
    <cellStyle name="Note 4 3 6 2" xfId="12875"/>
    <cellStyle name="Note 4 3 6 3" xfId="18631"/>
    <cellStyle name="Note 4 3 6 4" xfId="24122"/>
    <cellStyle name="Note 4 3 7" xfId="6910"/>
    <cellStyle name="Note 4 3 7 2" xfId="12876"/>
    <cellStyle name="Note 4 3 7 3" xfId="18632"/>
    <cellStyle name="Note 4 3 7 4" xfId="24123"/>
    <cellStyle name="Note 4 3 8" xfId="6911"/>
    <cellStyle name="Note 4 3 8 2" xfId="12877"/>
    <cellStyle name="Note 4 3 8 3" xfId="18633"/>
    <cellStyle name="Note 4 3 8 4" xfId="24124"/>
    <cellStyle name="Note 4 3 9" xfId="6912"/>
    <cellStyle name="Note 4 3 9 2" xfId="12878"/>
    <cellStyle name="Note 4 3 9 3" xfId="18634"/>
    <cellStyle name="Note 4 3 9 4" xfId="24125"/>
    <cellStyle name="Note 4 4" xfId="6913"/>
    <cellStyle name="Note 4 4 2" xfId="12879"/>
    <cellStyle name="Note 4 4 3" xfId="18635"/>
    <cellStyle name="Note 4 4 4" xfId="24126"/>
    <cellStyle name="Note 4 5" xfId="6914"/>
    <cellStyle name="Note 4 5 2" xfId="12880"/>
    <cellStyle name="Note 4 5 3" xfId="18636"/>
    <cellStyle name="Note 4 5 4" xfId="24127"/>
    <cellStyle name="Note 4 6" xfId="6915"/>
    <cellStyle name="Note 4 6 2" xfId="12881"/>
    <cellStyle name="Note 4 6 3" xfId="18637"/>
    <cellStyle name="Note 4 6 4" xfId="24128"/>
    <cellStyle name="Note 4 7" xfId="11460"/>
    <cellStyle name="Note 4 8" xfId="17253"/>
    <cellStyle name="Note 5" xfId="5558"/>
    <cellStyle name="Note 5 2" xfId="5846"/>
    <cellStyle name="Note 5 2 10" xfId="11819"/>
    <cellStyle name="Note 5 2 11" xfId="17580"/>
    <cellStyle name="Note 5 2 12" xfId="23089"/>
    <cellStyle name="Note 5 2 2" xfId="6916"/>
    <cellStyle name="Note 5 2 2 2" xfId="12882"/>
    <cellStyle name="Note 5 2 2 3" xfId="18638"/>
    <cellStyle name="Note 5 2 2 4" xfId="24129"/>
    <cellStyle name="Note 5 2 3" xfId="6917"/>
    <cellStyle name="Note 5 2 3 2" xfId="12883"/>
    <cellStyle name="Note 5 2 3 3" xfId="18639"/>
    <cellStyle name="Note 5 2 3 4" xfId="24130"/>
    <cellStyle name="Note 5 2 4" xfId="6918"/>
    <cellStyle name="Note 5 2 4 2" xfId="12884"/>
    <cellStyle name="Note 5 2 4 3" xfId="18640"/>
    <cellStyle name="Note 5 2 4 4" xfId="24131"/>
    <cellStyle name="Note 5 2 5" xfId="6919"/>
    <cellStyle name="Note 5 2 5 2" xfId="12885"/>
    <cellStyle name="Note 5 2 5 3" xfId="18641"/>
    <cellStyle name="Note 5 2 5 4" xfId="24132"/>
    <cellStyle name="Note 5 2 6" xfId="6920"/>
    <cellStyle name="Note 5 2 6 2" xfId="12886"/>
    <cellStyle name="Note 5 2 6 3" xfId="18642"/>
    <cellStyle name="Note 5 2 6 4" xfId="24133"/>
    <cellStyle name="Note 5 2 7" xfId="6921"/>
    <cellStyle name="Note 5 2 7 2" xfId="12887"/>
    <cellStyle name="Note 5 2 7 3" xfId="18643"/>
    <cellStyle name="Note 5 2 7 4" xfId="24134"/>
    <cellStyle name="Note 5 2 8" xfId="6922"/>
    <cellStyle name="Note 5 2 8 2" xfId="12888"/>
    <cellStyle name="Note 5 2 8 3" xfId="18644"/>
    <cellStyle name="Note 5 2 8 4" xfId="24135"/>
    <cellStyle name="Note 5 2 9" xfId="6923"/>
    <cellStyle name="Note 5 2 9 2" xfId="12889"/>
    <cellStyle name="Note 5 2 9 3" xfId="18645"/>
    <cellStyle name="Note 5 2 9 4" xfId="24136"/>
    <cellStyle name="Note 5 3" xfId="6066"/>
    <cellStyle name="Note 5 3 10" xfId="6924"/>
    <cellStyle name="Note 5 3 10 2" xfId="12890"/>
    <cellStyle name="Note 5 3 10 3" xfId="18646"/>
    <cellStyle name="Note 5 3 10 4" xfId="24137"/>
    <cellStyle name="Note 5 3 11" xfId="12038"/>
    <cellStyle name="Note 5 3 12" xfId="17794"/>
    <cellStyle name="Note 5 3 13" xfId="23291"/>
    <cellStyle name="Note 5 3 2" xfId="6925"/>
    <cellStyle name="Note 5 3 2 2" xfId="12891"/>
    <cellStyle name="Note 5 3 2 3" xfId="18647"/>
    <cellStyle name="Note 5 3 2 4" xfId="24138"/>
    <cellStyle name="Note 5 3 3" xfId="6926"/>
    <cellStyle name="Note 5 3 3 2" xfId="12892"/>
    <cellStyle name="Note 5 3 3 3" xfId="18648"/>
    <cellStyle name="Note 5 3 3 4" xfId="24139"/>
    <cellStyle name="Note 5 3 4" xfId="6927"/>
    <cellStyle name="Note 5 3 4 2" xfId="12893"/>
    <cellStyle name="Note 5 3 4 3" xfId="18649"/>
    <cellStyle name="Note 5 3 4 4" xfId="24140"/>
    <cellStyle name="Note 5 3 5" xfId="6928"/>
    <cellStyle name="Note 5 3 5 2" xfId="12894"/>
    <cellStyle name="Note 5 3 5 3" xfId="18650"/>
    <cellStyle name="Note 5 3 5 4" xfId="24141"/>
    <cellStyle name="Note 5 3 6" xfId="6929"/>
    <cellStyle name="Note 5 3 6 2" xfId="12895"/>
    <cellStyle name="Note 5 3 6 3" xfId="18651"/>
    <cellStyle name="Note 5 3 6 4" xfId="24142"/>
    <cellStyle name="Note 5 3 7" xfId="6930"/>
    <cellStyle name="Note 5 3 7 2" xfId="12896"/>
    <cellStyle name="Note 5 3 7 3" xfId="18652"/>
    <cellStyle name="Note 5 3 7 4" xfId="24143"/>
    <cellStyle name="Note 5 3 8" xfId="6931"/>
    <cellStyle name="Note 5 3 8 2" xfId="12897"/>
    <cellStyle name="Note 5 3 8 3" xfId="18653"/>
    <cellStyle name="Note 5 3 8 4" xfId="24144"/>
    <cellStyle name="Note 5 3 9" xfId="6932"/>
    <cellStyle name="Note 5 3 9 2" xfId="12898"/>
    <cellStyle name="Note 5 3 9 3" xfId="18654"/>
    <cellStyle name="Note 5 3 9 4" xfId="24145"/>
    <cellStyle name="Note 5 4" xfId="6933"/>
    <cellStyle name="Note 5 4 2" xfId="12899"/>
    <cellStyle name="Note 5 4 3" xfId="18655"/>
    <cellStyle name="Note 5 4 4" xfId="24146"/>
    <cellStyle name="Note 5 5" xfId="6934"/>
    <cellStyle name="Note 5 5 2" xfId="12900"/>
    <cellStyle name="Note 5 5 3" xfId="18656"/>
    <cellStyle name="Note 5 5 4" xfId="24147"/>
    <cellStyle name="Note 5 6" xfId="6935"/>
    <cellStyle name="Note 5 6 2" xfId="12901"/>
    <cellStyle name="Note 5 6 3" xfId="18657"/>
    <cellStyle name="Note 5 6 4" xfId="24148"/>
    <cellStyle name="Note 5 7" xfId="6936"/>
    <cellStyle name="Note 5 7 2" xfId="12902"/>
    <cellStyle name="Note 5 7 3" xfId="18658"/>
    <cellStyle name="Note 5 7 4" xfId="24149"/>
    <cellStyle name="Note 5 8" xfId="11550"/>
    <cellStyle name="Note 5 9" xfId="17330"/>
    <cellStyle name="Note 6" xfId="5510"/>
    <cellStyle name="Note 6 10" xfId="17293"/>
    <cellStyle name="Note 6 11" xfId="22893"/>
    <cellStyle name="Note 6 2" xfId="5798"/>
    <cellStyle name="Note 6 2 10" xfId="6937"/>
    <cellStyle name="Note 6 2 10 2" xfId="12903"/>
    <cellStyle name="Note 6 2 10 3" xfId="18659"/>
    <cellStyle name="Note 6 2 10 4" xfId="24150"/>
    <cellStyle name="Note 6 2 11" xfId="11771"/>
    <cellStyle name="Note 6 2 12" xfId="17535"/>
    <cellStyle name="Note 6 2 13" xfId="23051"/>
    <cellStyle name="Note 6 2 2" xfId="6938"/>
    <cellStyle name="Note 6 2 2 2" xfId="12904"/>
    <cellStyle name="Note 6 2 2 3" xfId="18660"/>
    <cellStyle name="Note 6 2 2 4" xfId="24151"/>
    <cellStyle name="Note 6 2 3" xfId="6939"/>
    <cellStyle name="Note 6 2 3 2" xfId="12905"/>
    <cellStyle name="Note 6 2 3 3" xfId="18661"/>
    <cellStyle name="Note 6 2 3 4" xfId="24152"/>
    <cellStyle name="Note 6 2 4" xfId="6940"/>
    <cellStyle name="Note 6 2 4 2" xfId="12906"/>
    <cellStyle name="Note 6 2 4 3" xfId="18662"/>
    <cellStyle name="Note 6 2 4 4" xfId="24153"/>
    <cellStyle name="Note 6 2 5" xfId="6941"/>
    <cellStyle name="Note 6 2 5 2" xfId="12907"/>
    <cellStyle name="Note 6 2 5 3" xfId="18663"/>
    <cellStyle name="Note 6 2 5 4" xfId="24154"/>
    <cellStyle name="Note 6 2 6" xfId="6942"/>
    <cellStyle name="Note 6 2 6 2" xfId="12908"/>
    <cellStyle name="Note 6 2 6 3" xfId="18664"/>
    <cellStyle name="Note 6 2 6 4" xfId="24155"/>
    <cellStyle name="Note 6 2 7" xfId="6943"/>
    <cellStyle name="Note 6 2 7 2" xfId="12909"/>
    <cellStyle name="Note 6 2 7 3" xfId="18665"/>
    <cellStyle name="Note 6 2 7 4" xfId="24156"/>
    <cellStyle name="Note 6 2 8" xfId="6944"/>
    <cellStyle name="Note 6 2 8 2" xfId="12910"/>
    <cellStyle name="Note 6 2 8 3" xfId="18666"/>
    <cellStyle name="Note 6 2 8 4" xfId="24157"/>
    <cellStyle name="Note 6 2 9" xfId="6945"/>
    <cellStyle name="Note 6 2 9 2" xfId="12911"/>
    <cellStyle name="Note 6 2 9 3" xfId="18667"/>
    <cellStyle name="Note 6 2 9 4" xfId="24158"/>
    <cellStyle name="Note 6 3" xfId="6021"/>
    <cellStyle name="Note 6 3 10" xfId="6946"/>
    <cellStyle name="Note 6 3 10 2" xfId="12912"/>
    <cellStyle name="Note 6 3 10 3" xfId="18668"/>
    <cellStyle name="Note 6 3 10 4" xfId="24159"/>
    <cellStyle name="Note 6 3 11" xfId="11994"/>
    <cellStyle name="Note 6 3 12" xfId="17751"/>
    <cellStyle name="Note 6 3 13" xfId="23248"/>
    <cellStyle name="Note 6 3 2" xfId="6947"/>
    <cellStyle name="Note 6 3 2 2" xfId="12913"/>
    <cellStyle name="Note 6 3 2 3" xfId="18669"/>
    <cellStyle name="Note 6 3 2 4" xfId="24160"/>
    <cellStyle name="Note 6 3 3" xfId="6948"/>
    <cellStyle name="Note 6 3 3 2" xfId="12914"/>
    <cellStyle name="Note 6 3 3 3" xfId="18670"/>
    <cellStyle name="Note 6 3 3 4" xfId="24161"/>
    <cellStyle name="Note 6 3 4" xfId="6949"/>
    <cellStyle name="Note 6 3 4 2" xfId="12915"/>
    <cellStyle name="Note 6 3 4 3" xfId="18671"/>
    <cellStyle name="Note 6 3 4 4" xfId="24162"/>
    <cellStyle name="Note 6 3 5" xfId="6950"/>
    <cellStyle name="Note 6 3 5 2" xfId="12916"/>
    <cellStyle name="Note 6 3 5 3" xfId="18672"/>
    <cellStyle name="Note 6 3 5 4" xfId="24163"/>
    <cellStyle name="Note 6 3 6" xfId="6951"/>
    <cellStyle name="Note 6 3 6 2" xfId="12917"/>
    <cellStyle name="Note 6 3 6 3" xfId="18673"/>
    <cellStyle name="Note 6 3 6 4" xfId="24164"/>
    <cellStyle name="Note 6 3 7" xfId="6952"/>
    <cellStyle name="Note 6 3 7 2" xfId="12918"/>
    <cellStyle name="Note 6 3 7 3" xfId="18674"/>
    <cellStyle name="Note 6 3 7 4" xfId="24165"/>
    <cellStyle name="Note 6 3 8" xfId="6953"/>
    <cellStyle name="Note 6 3 8 2" xfId="12919"/>
    <cellStyle name="Note 6 3 8 3" xfId="18675"/>
    <cellStyle name="Note 6 3 8 4" xfId="24166"/>
    <cellStyle name="Note 6 3 9" xfId="6954"/>
    <cellStyle name="Note 6 3 9 2" xfId="12920"/>
    <cellStyle name="Note 6 3 9 3" xfId="18676"/>
    <cellStyle name="Note 6 3 9 4" xfId="24167"/>
    <cellStyle name="Note 6 4" xfId="6955"/>
    <cellStyle name="Note 6 4 2" xfId="12921"/>
    <cellStyle name="Note 6 4 3" xfId="18677"/>
    <cellStyle name="Note 6 4 4" xfId="24168"/>
    <cellStyle name="Note 6 5" xfId="6956"/>
    <cellStyle name="Note 6 5 2" xfId="12922"/>
    <cellStyle name="Note 6 5 3" xfId="18678"/>
    <cellStyle name="Note 6 5 4" xfId="24169"/>
    <cellStyle name="Note 6 6" xfId="6957"/>
    <cellStyle name="Note 6 6 2" xfId="12923"/>
    <cellStyle name="Note 6 6 3" xfId="18679"/>
    <cellStyle name="Note 6 6 4" xfId="24170"/>
    <cellStyle name="Note 6 7" xfId="6958"/>
    <cellStyle name="Note 6 7 2" xfId="12924"/>
    <cellStyle name="Note 6 7 3" xfId="18680"/>
    <cellStyle name="Note 6 7 4" xfId="24171"/>
    <cellStyle name="Note 6 8" xfId="6959"/>
    <cellStyle name="Note 6 8 2" xfId="12925"/>
    <cellStyle name="Note 6 8 3" xfId="18681"/>
    <cellStyle name="Note 6 8 4" xfId="24172"/>
    <cellStyle name="Note 6 9" xfId="11504"/>
    <cellStyle name="Note 7" xfId="6960"/>
    <cellStyle name="Note 7 2" xfId="12926"/>
    <cellStyle name="Note 7 3" xfId="18682"/>
    <cellStyle name="Note 7 4" xfId="24173"/>
    <cellStyle name="Note 8" xfId="11289"/>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2" xfId="5498"/>
    <cellStyle name="Output 2 10" xfId="11492"/>
    <cellStyle name="Output 2 11" xfId="17281"/>
    <cellStyle name="Output 2 12" xfId="22885"/>
    <cellStyle name="Output 2 2" xfId="5786"/>
    <cellStyle name="Output 2 2 10" xfId="17523"/>
    <cellStyle name="Output 2 2 11" xfId="23039"/>
    <cellStyle name="Output 2 2 2" xfId="6961"/>
    <cellStyle name="Output 2 2 2 2" xfId="12927"/>
    <cellStyle name="Output 2 2 2 3" xfId="18683"/>
    <cellStyle name="Output 2 2 2 4" xfId="24174"/>
    <cellStyle name="Output 2 2 3" xfId="6962"/>
    <cellStyle name="Output 2 2 3 2" xfId="12928"/>
    <cellStyle name="Output 2 2 3 3" xfId="18684"/>
    <cellStyle name="Output 2 2 3 4" xfId="24175"/>
    <cellStyle name="Output 2 2 4" xfId="6963"/>
    <cellStyle name="Output 2 2 4 2" xfId="12929"/>
    <cellStyle name="Output 2 2 4 3" xfId="18685"/>
    <cellStyle name="Output 2 2 4 4" xfId="24176"/>
    <cellStyle name="Output 2 2 5" xfId="6964"/>
    <cellStyle name="Output 2 2 5 2" xfId="12930"/>
    <cellStyle name="Output 2 2 5 3" xfId="18686"/>
    <cellStyle name="Output 2 2 5 4" xfId="24177"/>
    <cellStyle name="Output 2 2 6" xfId="6965"/>
    <cellStyle name="Output 2 2 6 2" xfId="12931"/>
    <cellStyle name="Output 2 2 6 3" xfId="18687"/>
    <cellStyle name="Output 2 2 6 4" xfId="24178"/>
    <cellStyle name="Output 2 2 7" xfId="6966"/>
    <cellStyle name="Output 2 2 7 2" xfId="12932"/>
    <cellStyle name="Output 2 2 7 3" xfId="18688"/>
    <cellStyle name="Output 2 2 7 4" xfId="24179"/>
    <cellStyle name="Output 2 2 8" xfId="6967"/>
    <cellStyle name="Output 2 2 8 2" xfId="12933"/>
    <cellStyle name="Output 2 2 8 3" xfId="18689"/>
    <cellStyle name="Output 2 2 8 4" xfId="24180"/>
    <cellStyle name="Output 2 2 9" xfId="11759"/>
    <cellStyle name="Output 2 3" xfId="6011"/>
    <cellStyle name="Output 2 3 10" xfId="6968"/>
    <cellStyle name="Output 2 3 10 2" xfId="12934"/>
    <cellStyle name="Output 2 3 10 3" xfId="18690"/>
    <cellStyle name="Output 2 3 10 4" xfId="24181"/>
    <cellStyle name="Output 2 3 11" xfId="11984"/>
    <cellStyle name="Output 2 3 12" xfId="17741"/>
    <cellStyle name="Output 2 3 13" xfId="23238"/>
    <cellStyle name="Output 2 3 2" xfId="6969"/>
    <cellStyle name="Output 2 3 2 2" xfId="12935"/>
    <cellStyle name="Output 2 3 2 3" xfId="18691"/>
    <cellStyle name="Output 2 3 2 4" xfId="24182"/>
    <cellStyle name="Output 2 3 3" xfId="6970"/>
    <cellStyle name="Output 2 3 3 2" xfId="12936"/>
    <cellStyle name="Output 2 3 3 3" xfId="18692"/>
    <cellStyle name="Output 2 3 3 4" xfId="24183"/>
    <cellStyle name="Output 2 3 4" xfId="6971"/>
    <cellStyle name="Output 2 3 4 2" xfId="12937"/>
    <cellStyle name="Output 2 3 4 3" xfId="18693"/>
    <cellStyle name="Output 2 3 4 4" xfId="24184"/>
    <cellStyle name="Output 2 3 5" xfId="6972"/>
    <cellStyle name="Output 2 3 5 2" xfId="12938"/>
    <cellStyle name="Output 2 3 5 3" xfId="18694"/>
    <cellStyle name="Output 2 3 5 4" xfId="24185"/>
    <cellStyle name="Output 2 3 6" xfId="6973"/>
    <cellStyle name="Output 2 3 6 2" xfId="12939"/>
    <cellStyle name="Output 2 3 6 3" xfId="18695"/>
    <cellStyle name="Output 2 3 6 4" xfId="24186"/>
    <cellStyle name="Output 2 3 7" xfId="6974"/>
    <cellStyle name="Output 2 3 7 2" xfId="12940"/>
    <cellStyle name="Output 2 3 7 3" xfId="18696"/>
    <cellStyle name="Output 2 3 7 4" xfId="24187"/>
    <cellStyle name="Output 2 3 8" xfId="6975"/>
    <cellStyle name="Output 2 3 8 2" xfId="12941"/>
    <cellStyle name="Output 2 3 8 3" xfId="18697"/>
    <cellStyle name="Output 2 3 8 4" xfId="24188"/>
    <cellStyle name="Output 2 3 9" xfId="6976"/>
    <cellStyle name="Output 2 3 9 2" xfId="12942"/>
    <cellStyle name="Output 2 3 9 3" xfId="18698"/>
    <cellStyle name="Output 2 3 9 4" xfId="24189"/>
    <cellStyle name="Output 2 4" xfId="6977"/>
    <cellStyle name="Output 2 4 2" xfId="12943"/>
    <cellStyle name="Output 2 4 3" xfId="18699"/>
    <cellStyle name="Output 2 4 4" xfId="24190"/>
    <cellStyle name="Output 2 5" xfId="6978"/>
    <cellStyle name="Output 2 5 2" xfId="12944"/>
    <cellStyle name="Output 2 5 3" xfId="18700"/>
    <cellStyle name="Output 2 5 4" xfId="24191"/>
    <cellStyle name="Output 2 6" xfId="6979"/>
    <cellStyle name="Output 2 6 2" xfId="12945"/>
    <cellStyle name="Output 2 6 3" xfId="18701"/>
    <cellStyle name="Output 2 6 4" xfId="24192"/>
    <cellStyle name="Output 2 7" xfId="6980"/>
    <cellStyle name="Output 2 7 2" xfId="12946"/>
    <cellStyle name="Output 2 7 3" xfId="18702"/>
    <cellStyle name="Output 2 7 4" xfId="24193"/>
    <cellStyle name="Output 2 8" xfId="6981"/>
    <cellStyle name="Output 2 8 2" xfId="12947"/>
    <cellStyle name="Output 2 8 3" xfId="18703"/>
    <cellStyle name="Output 2 8 4" xfId="24194"/>
    <cellStyle name="Output 2 9" xfId="6982"/>
    <cellStyle name="Output 2 9 2" xfId="12948"/>
    <cellStyle name="Output 2 9 3" xfId="18704"/>
    <cellStyle name="Output 2 9 4" xfId="24195"/>
    <cellStyle name="Output 3" xfId="5545"/>
    <cellStyle name="Output 3 2" xfId="5833"/>
    <cellStyle name="Output 3 2 10" xfId="17568"/>
    <cellStyle name="Output 3 2 11" xfId="23081"/>
    <cellStyle name="Output 3 2 2" xfId="6983"/>
    <cellStyle name="Output 3 2 2 2" xfId="12949"/>
    <cellStyle name="Output 3 2 2 3" xfId="18705"/>
    <cellStyle name="Output 3 2 2 4" xfId="24196"/>
    <cellStyle name="Output 3 2 3" xfId="6984"/>
    <cellStyle name="Output 3 2 3 2" xfId="12950"/>
    <cellStyle name="Output 3 2 3 3" xfId="18706"/>
    <cellStyle name="Output 3 2 3 4" xfId="24197"/>
    <cellStyle name="Output 3 2 4" xfId="6985"/>
    <cellStyle name="Output 3 2 4 2" xfId="12951"/>
    <cellStyle name="Output 3 2 4 3" xfId="18707"/>
    <cellStyle name="Output 3 2 4 4" xfId="24198"/>
    <cellStyle name="Output 3 2 5" xfId="6986"/>
    <cellStyle name="Output 3 2 5 2" xfId="12952"/>
    <cellStyle name="Output 3 2 5 3" xfId="18708"/>
    <cellStyle name="Output 3 2 5 4" xfId="24199"/>
    <cellStyle name="Output 3 2 6" xfId="6987"/>
    <cellStyle name="Output 3 2 6 2" xfId="12953"/>
    <cellStyle name="Output 3 2 6 3" xfId="18709"/>
    <cellStyle name="Output 3 2 6 4" xfId="24200"/>
    <cellStyle name="Output 3 2 7" xfId="6988"/>
    <cellStyle name="Output 3 2 7 2" xfId="12954"/>
    <cellStyle name="Output 3 2 7 3" xfId="18710"/>
    <cellStyle name="Output 3 2 7 4" xfId="24201"/>
    <cellStyle name="Output 3 2 8" xfId="6989"/>
    <cellStyle name="Output 3 2 8 2" xfId="12955"/>
    <cellStyle name="Output 3 2 8 3" xfId="18711"/>
    <cellStyle name="Output 3 2 8 4" xfId="24202"/>
    <cellStyle name="Output 3 2 9" xfId="11806"/>
    <cellStyle name="Output 3 3" xfId="6055"/>
    <cellStyle name="Output 3 3 10" xfId="6990"/>
    <cellStyle name="Output 3 3 10 2" xfId="12956"/>
    <cellStyle name="Output 3 3 10 3" xfId="18712"/>
    <cellStyle name="Output 3 3 10 4" xfId="24203"/>
    <cellStyle name="Output 3 3 11" xfId="12027"/>
    <cellStyle name="Output 3 3 12" xfId="17783"/>
    <cellStyle name="Output 3 3 13" xfId="23280"/>
    <cellStyle name="Output 3 3 2" xfId="6991"/>
    <cellStyle name="Output 3 3 2 2" xfId="12957"/>
    <cellStyle name="Output 3 3 2 3" xfId="18713"/>
    <cellStyle name="Output 3 3 2 4" xfId="24204"/>
    <cellStyle name="Output 3 3 3" xfId="6992"/>
    <cellStyle name="Output 3 3 3 2" xfId="12958"/>
    <cellStyle name="Output 3 3 3 3" xfId="18714"/>
    <cellStyle name="Output 3 3 3 4" xfId="24205"/>
    <cellStyle name="Output 3 3 4" xfId="6993"/>
    <cellStyle name="Output 3 3 4 2" xfId="12959"/>
    <cellStyle name="Output 3 3 4 3" xfId="18715"/>
    <cellStyle name="Output 3 3 4 4" xfId="24206"/>
    <cellStyle name="Output 3 3 5" xfId="6994"/>
    <cellStyle name="Output 3 3 5 2" xfId="12960"/>
    <cellStyle name="Output 3 3 5 3" xfId="18716"/>
    <cellStyle name="Output 3 3 5 4" xfId="24207"/>
    <cellStyle name="Output 3 3 6" xfId="6995"/>
    <cellStyle name="Output 3 3 6 2" xfId="12961"/>
    <cellStyle name="Output 3 3 6 3" xfId="18717"/>
    <cellStyle name="Output 3 3 6 4" xfId="24208"/>
    <cellStyle name="Output 3 3 7" xfId="6996"/>
    <cellStyle name="Output 3 3 7 2" xfId="12962"/>
    <cellStyle name="Output 3 3 7 3" xfId="18718"/>
    <cellStyle name="Output 3 3 7 4" xfId="24209"/>
    <cellStyle name="Output 3 3 8" xfId="6997"/>
    <cellStyle name="Output 3 3 8 2" xfId="12963"/>
    <cellStyle name="Output 3 3 8 3" xfId="18719"/>
    <cellStyle name="Output 3 3 8 4" xfId="24210"/>
    <cellStyle name="Output 3 3 9" xfId="6998"/>
    <cellStyle name="Output 3 3 9 2" xfId="12964"/>
    <cellStyle name="Output 3 3 9 3" xfId="18720"/>
    <cellStyle name="Output 3 3 9 4" xfId="24211"/>
    <cellStyle name="Output 3 4" xfId="6999"/>
    <cellStyle name="Output 3 4 2" xfId="12965"/>
    <cellStyle name="Output 3 4 3" xfId="18721"/>
    <cellStyle name="Output 3 4 4" xfId="24212"/>
    <cellStyle name="Output 3 5" xfId="7000"/>
    <cellStyle name="Output 3 5 2" xfId="12966"/>
    <cellStyle name="Output 3 5 3" xfId="18722"/>
    <cellStyle name="Output 3 5 4" xfId="24213"/>
    <cellStyle name="Output 3 6" xfId="7001"/>
    <cellStyle name="Output 3 6 2" xfId="12967"/>
    <cellStyle name="Output 3 6 3" xfId="18723"/>
    <cellStyle name="Output 3 6 4" xfId="24214"/>
    <cellStyle name="Output 3 7" xfId="11538"/>
    <cellStyle name="Output 3 8" xfId="17322"/>
    <cellStyle name="Output 4" xfId="5465"/>
    <cellStyle name="Output 4 2" xfId="5753"/>
    <cellStyle name="Output 4 2 10" xfId="17493"/>
    <cellStyle name="Output 4 2 11" xfId="23010"/>
    <cellStyle name="Output 4 2 2" xfId="7002"/>
    <cellStyle name="Output 4 2 2 2" xfId="12968"/>
    <cellStyle name="Output 4 2 2 3" xfId="18724"/>
    <cellStyle name="Output 4 2 2 4" xfId="24215"/>
    <cellStyle name="Output 4 2 3" xfId="7003"/>
    <cellStyle name="Output 4 2 3 2" xfId="12969"/>
    <cellStyle name="Output 4 2 3 3" xfId="18725"/>
    <cellStyle name="Output 4 2 3 4" xfId="24216"/>
    <cellStyle name="Output 4 2 4" xfId="7004"/>
    <cellStyle name="Output 4 2 4 2" xfId="12970"/>
    <cellStyle name="Output 4 2 4 3" xfId="18726"/>
    <cellStyle name="Output 4 2 4 4" xfId="24217"/>
    <cellStyle name="Output 4 2 5" xfId="7005"/>
    <cellStyle name="Output 4 2 5 2" xfId="12971"/>
    <cellStyle name="Output 4 2 5 3" xfId="18727"/>
    <cellStyle name="Output 4 2 5 4" xfId="24218"/>
    <cellStyle name="Output 4 2 6" xfId="7006"/>
    <cellStyle name="Output 4 2 6 2" xfId="12972"/>
    <cellStyle name="Output 4 2 6 3" xfId="18728"/>
    <cellStyle name="Output 4 2 6 4" xfId="24219"/>
    <cellStyle name="Output 4 2 7" xfId="7007"/>
    <cellStyle name="Output 4 2 7 2" xfId="12973"/>
    <cellStyle name="Output 4 2 7 3" xfId="18729"/>
    <cellStyle name="Output 4 2 7 4" xfId="24220"/>
    <cellStyle name="Output 4 2 8" xfId="7008"/>
    <cellStyle name="Output 4 2 8 2" xfId="12974"/>
    <cellStyle name="Output 4 2 8 3" xfId="18730"/>
    <cellStyle name="Output 4 2 8 4" xfId="24221"/>
    <cellStyle name="Output 4 2 9" xfId="11726"/>
    <cellStyle name="Output 4 3" xfId="5980"/>
    <cellStyle name="Output 4 3 10" xfId="7009"/>
    <cellStyle name="Output 4 3 10 2" xfId="12975"/>
    <cellStyle name="Output 4 3 10 3" xfId="18731"/>
    <cellStyle name="Output 4 3 10 4" xfId="24222"/>
    <cellStyle name="Output 4 3 11" xfId="11953"/>
    <cellStyle name="Output 4 3 12" xfId="17710"/>
    <cellStyle name="Output 4 3 13" xfId="23207"/>
    <cellStyle name="Output 4 3 2" xfId="7010"/>
    <cellStyle name="Output 4 3 2 2" xfId="12976"/>
    <cellStyle name="Output 4 3 2 3" xfId="18732"/>
    <cellStyle name="Output 4 3 2 4" xfId="24223"/>
    <cellStyle name="Output 4 3 3" xfId="7011"/>
    <cellStyle name="Output 4 3 3 2" xfId="12977"/>
    <cellStyle name="Output 4 3 3 3" xfId="18733"/>
    <cellStyle name="Output 4 3 3 4" xfId="24224"/>
    <cellStyle name="Output 4 3 4" xfId="7012"/>
    <cellStyle name="Output 4 3 4 2" xfId="12978"/>
    <cellStyle name="Output 4 3 4 3" xfId="18734"/>
    <cellStyle name="Output 4 3 4 4" xfId="24225"/>
    <cellStyle name="Output 4 3 5" xfId="7013"/>
    <cellStyle name="Output 4 3 5 2" xfId="12979"/>
    <cellStyle name="Output 4 3 5 3" xfId="18735"/>
    <cellStyle name="Output 4 3 5 4" xfId="24226"/>
    <cellStyle name="Output 4 3 6" xfId="7014"/>
    <cellStyle name="Output 4 3 6 2" xfId="12980"/>
    <cellStyle name="Output 4 3 6 3" xfId="18736"/>
    <cellStyle name="Output 4 3 6 4" xfId="24227"/>
    <cellStyle name="Output 4 3 7" xfId="7015"/>
    <cellStyle name="Output 4 3 7 2" xfId="12981"/>
    <cellStyle name="Output 4 3 7 3" xfId="18737"/>
    <cellStyle name="Output 4 3 7 4" xfId="24228"/>
    <cellStyle name="Output 4 3 8" xfId="7016"/>
    <cellStyle name="Output 4 3 8 2" xfId="12982"/>
    <cellStyle name="Output 4 3 8 3" xfId="18738"/>
    <cellStyle name="Output 4 3 8 4" xfId="24229"/>
    <cellStyle name="Output 4 3 9" xfId="7017"/>
    <cellStyle name="Output 4 3 9 2" xfId="12983"/>
    <cellStyle name="Output 4 3 9 3" xfId="18739"/>
    <cellStyle name="Output 4 3 9 4" xfId="24230"/>
    <cellStyle name="Output 4 4" xfId="7018"/>
    <cellStyle name="Output 4 4 2" xfId="12984"/>
    <cellStyle name="Output 4 4 3" xfId="18740"/>
    <cellStyle name="Output 4 4 4" xfId="24231"/>
    <cellStyle name="Output 4 5" xfId="7019"/>
    <cellStyle name="Output 4 5 2" xfId="12985"/>
    <cellStyle name="Output 4 5 3" xfId="18741"/>
    <cellStyle name="Output 4 5 4" xfId="24232"/>
    <cellStyle name="Output 4 6" xfId="7020"/>
    <cellStyle name="Output 4 6 2" xfId="12986"/>
    <cellStyle name="Output 4 6 3" xfId="18742"/>
    <cellStyle name="Output 4 6 4" xfId="24233"/>
    <cellStyle name="Output 4 7" xfId="11459"/>
    <cellStyle name="Output 4 8" xfId="17252"/>
    <cellStyle name="Output 5" xfId="5581"/>
    <cellStyle name="Output 5 2" xfId="5869"/>
    <cellStyle name="Output 5 2 10" xfId="17603"/>
    <cellStyle name="Output 5 2 11" xfId="23097"/>
    <cellStyle name="Output 5 2 2" xfId="7021"/>
    <cellStyle name="Output 5 2 2 2" xfId="12987"/>
    <cellStyle name="Output 5 2 2 3" xfId="18743"/>
    <cellStyle name="Output 5 2 2 4" xfId="24234"/>
    <cellStyle name="Output 5 2 3" xfId="7022"/>
    <cellStyle name="Output 5 2 3 2" xfId="12988"/>
    <cellStyle name="Output 5 2 3 3" xfId="18744"/>
    <cellStyle name="Output 5 2 3 4" xfId="24235"/>
    <cellStyle name="Output 5 2 4" xfId="7023"/>
    <cellStyle name="Output 5 2 4 2" xfId="12989"/>
    <cellStyle name="Output 5 2 4 3" xfId="18745"/>
    <cellStyle name="Output 5 2 4 4" xfId="24236"/>
    <cellStyle name="Output 5 2 5" xfId="7024"/>
    <cellStyle name="Output 5 2 5 2" xfId="12990"/>
    <cellStyle name="Output 5 2 5 3" xfId="18746"/>
    <cellStyle name="Output 5 2 5 4" xfId="24237"/>
    <cellStyle name="Output 5 2 6" xfId="7025"/>
    <cellStyle name="Output 5 2 6 2" xfId="12991"/>
    <cellStyle name="Output 5 2 6 3" xfId="18747"/>
    <cellStyle name="Output 5 2 6 4" xfId="24238"/>
    <cellStyle name="Output 5 2 7" xfId="7026"/>
    <cellStyle name="Output 5 2 7 2" xfId="12992"/>
    <cellStyle name="Output 5 2 7 3" xfId="18748"/>
    <cellStyle name="Output 5 2 7 4" xfId="24239"/>
    <cellStyle name="Output 5 2 8" xfId="7027"/>
    <cellStyle name="Output 5 2 8 2" xfId="12993"/>
    <cellStyle name="Output 5 2 8 3" xfId="18749"/>
    <cellStyle name="Output 5 2 8 4" xfId="24240"/>
    <cellStyle name="Output 5 2 9" xfId="11842"/>
    <cellStyle name="Output 5 3" xfId="6075"/>
    <cellStyle name="Output 5 3 10" xfId="7028"/>
    <cellStyle name="Output 5 3 10 2" xfId="12994"/>
    <cellStyle name="Output 5 3 10 3" xfId="18750"/>
    <cellStyle name="Output 5 3 10 4" xfId="24241"/>
    <cellStyle name="Output 5 3 11" xfId="12047"/>
    <cellStyle name="Output 5 3 12" xfId="17803"/>
    <cellStyle name="Output 5 3 13" xfId="23300"/>
    <cellStyle name="Output 5 3 2" xfId="7029"/>
    <cellStyle name="Output 5 3 2 2" xfId="12995"/>
    <cellStyle name="Output 5 3 2 3" xfId="18751"/>
    <cellStyle name="Output 5 3 2 4" xfId="24242"/>
    <cellStyle name="Output 5 3 3" xfId="7030"/>
    <cellStyle name="Output 5 3 3 2" xfId="12996"/>
    <cellStyle name="Output 5 3 3 3" xfId="18752"/>
    <cellStyle name="Output 5 3 3 4" xfId="24243"/>
    <cellStyle name="Output 5 3 4" xfId="7031"/>
    <cellStyle name="Output 5 3 4 2" xfId="12997"/>
    <cellStyle name="Output 5 3 4 3" xfId="18753"/>
    <cellStyle name="Output 5 3 4 4" xfId="24244"/>
    <cellStyle name="Output 5 3 5" xfId="7032"/>
    <cellStyle name="Output 5 3 5 2" xfId="12998"/>
    <cellStyle name="Output 5 3 5 3" xfId="18754"/>
    <cellStyle name="Output 5 3 5 4" xfId="24245"/>
    <cellStyle name="Output 5 3 6" xfId="7033"/>
    <cellStyle name="Output 5 3 6 2" xfId="12999"/>
    <cellStyle name="Output 5 3 6 3" xfId="18755"/>
    <cellStyle name="Output 5 3 6 4" xfId="24246"/>
    <cellStyle name="Output 5 3 7" xfId="7034"/>
    <cellStyle name="Output 5 3 7 2" xfId="13000"/>
    <cellStyle name="Output 5 3 7 3" xfId="18756"/>
    <cellStyle name="Output 5 3 7 4" xfId="24247"/>
    <cellStyle name="Output 5 3 8" xfId="7035"/>
    <cellStyle name="Output 5 3 8 2" xfId="13001"/>
    <cellStyle name="Output 5 3 8 3" xfId="18757"/>
    <cellStyle name="Output 5 3 8 4" xfId="24248"/>
    <cellStyle name="Output 5 3 9" xfId="7036"/>
    <cellStyle name="Output 5 3 9 2" xfId="13002"/>
    <cellStyle name="Output 5 3 9 3" xfId="18758"/>
    <cellStyle name="Output 5 3 9 4" xfId="24249"/>
    <cellStyle name="Output 5 4" xfId="7037"/>
    <cellStyle name="Output 5 4 2" xfId="13003"/>
    <cellStyle name="Output 5 4 3" xfId="18759"/>
    <cellStyle name="Output 5 4 4" xfId="24250"/>
    <cellStyle name="Output 5 5" xfId="7038"/>
    <cellStyle name="Output 5 5 2" xfId="13004"/>
    <cellStyle name="Output 5 5 3" xfId="18760"/>
    <cellStyle name="Output 5 5 4" xfId="24251"/>
    <cellStyle name="Output 5 6" xfId="7039"/>
    <cellStyle name="Output 5 6 2" xfId="13005"/>
    <cellStyle name="Output 5 6 3" xfId="18761"/>
    <cellStyle name="Output 5 6 4" xfId="24252"/>
    <cellStyle name="Output 5 7" xfId="7040"/>
    <cellStyle name="Output 5 7 2" xfId="13006"/>
    <cellStyle name="Output 5 7 3" xfId="18762"/>
    <cellStyle name="Output 5 7 4" xfId="24253"/>
    <cellStyle name="Output 5 8" xfId="11566"/>
    <cellStyle name="Output 5 9" xfId="17342"/>
    <cellStyle name="Output 6" xfId="5549"/>
    <cellStyle name="Output 6 10" xfId="17324"/>
    <cellStyle name="Output 6 11" xfId="22906"/>
    <cellStyle name="Output 6 2" xfId="5837"/>
    <cellStyle name="Output 6 2 10" xfId="7041"/>
    <cellStyle name="Output 6 2 10 2" xfId="13007"/>
    <cellStyle name="Output 6 2 10 3" xfId="18763"/>
    <cellStyle name="Output 6 2 10 4" xfId="24254"/>
    <cellStyle name="Output 6 2 11" xfId="11810"/>
    <cellStyle name="Output 6 2 12" xfId="17571"/>
    <cellStyle name="Output 6 2 13" xfId="23084"/>
    <cellStyle name="Output 6 2 2" xfId="7042"/>
    <cellStyle name="Output 6 2 2 2" xfId="13008"/>
    <cellStyle name="Output 6 2 2 3" xfId="18764"/>
    <cellStyle name="Output 6 2 2 4" xfId="24255"/>
    <cellStyle name="Output 6 2 3" xfId="7043"/>
    <cellStyle name="Output 6 2 3 2" xfId="13009"/>
    <cellStyle name="Output 6 2 3 3" xfId="18765"/>
    <cellStyle name="Output 6 2 3 4" xfId="24256"/>
    <cellStyle name="Output 6 2 4" xfId="7044"/>
    <cellStyle name="Output 6 2 4 2" xfId="13010"/>
    <cellStyle name="Output 6 2 4 3" xfId="18766"/>
    <cellStyle name="Output 6 2 4 4" xfId="24257"/>
    <cellStyle name="Output 6 2 5" xfId="7045"/>
    <cellStyle name="Output 6 2 5 2" xfId="13011"/>
    <cellStyle name="Output 6 2 5 3" xfId="18767"/>
    <cellStyle name="Output 6 2 5 4" xfId="24258"/>
    <cellStyle name="Output 6 2 6" xfId="7046"/>
    <cellStyle name="Output 6 2 6 2" xfId="13012"/>
    <cellStyle name="Output 6 2 6 3" xfId="18768"/>
    <cellStyle name="Output 6 2 6 4" xfId="24259"/>
    <cellStyle name="Output 6 2 7" xfId="7047"/>
    <cellStyle name="Output 6 2 7 2" xfId="13013"/>
    <cellStyle name="Output 6 2 7 3" xfId="18769"/>
    <cellStyle name="Output 6 2 7 4" xfId="24260"/>
    <cellStyle name="Output 6 2 8" xfId="7048"/>
    <cellStyle name="Output 6 2 8 2" xfId="13014"/>
    <cellStyle name="Output 6 2 8 3" xfId="18770"/>
    <cellStyle name="Output 6 2 8 4" xfId="24261"/>
    <cellStyle name="Output 6 2 9" xfId="7049"/>
    <cellStyle name="Output 6 2 9 2" xfId="13015"/>
    <cellStyle name="Output 6 2 9 3" xfId="18771"/>
    <cellStyle name="Output 6 2 9 4" xfId="24262"/>
    <cellStyle name="Output 6 3" xfId="6059"/>
    <cellStyle name="Output 6 3 10" xfId="7050"/>
    <cellStyle name="Output 6 3 10 2" xfId="13016"/>
    <cellStyle name="Output 6 3 10 3" xfId="18772"/>
    <cellStyle name="Output 6 3 10 4" xfId="24263"/>
    <cellStyle name="Output 6 3 11" xfId="12031"/>
    <cellStyle name="Output 6 3 12" xfId="17787"/>
    <cellStyle name="Output 6 3 13" xfId="23284"/>
    <cellStyle name="Output 6 3 2" xfId="7051"/>
    <cellStyle name="Output 6 3 2 2" xfId="13017"/>
    <cellStyle name="Output 6 3 2 3" xfId="18773"/>
    <cellStyle name="Output 6 3 2 4" xfId="24264"/>
    <cellStyle name="Output 6 3 3" xfId="7052"/>
    <cellStyle name="Output 6 3 3 2" xfId="13018"/>
    <cellStyle name="Output 6 3 3 3" xfId="18774"/>
    <cellStyle name="Output 6 3 3 4" xfId="24265"/>
    <cellStyle name="Output 6 3 4" xfId="7053"/>
    <cellStyle name="Output 6 3 4 2" xfId="13019"/>
    <cellStyle name="Output 6 3 4 3" xfId="18775"/>
    <cellStyle name="Output 6 3 4 4" xfId="24266"/>
    <cellStyle name="Output 6 3 5" xfId="7054"/>
    <cellStyle name="Output 6 3 5 2" xfId="13020"/>
    <cellStyle name="Output 6 3 5 3" xfId="18776"/>
    <cellStyle name="Output 6 3 5 4" xfId="24267"/>
    <cellStyle name="Output 6 3 6" xfId="7055"/>
    <cellStyle name="Output 6 3 6 2" xfId="13021"/>
    <cellStyle name="Output 6 3 6 3" xfId="18777"/>
    <cellStyle name="Output 6 3 6 4" xfId="24268"/>
    <cellStyle name="Output 6 3 7" xfId="7056"/>
    <cellStyle name="Output 6 3 7 2" xfId="13022"/>
    <cellStyle name="Output 6 3 7 3" xfId="18778"/>
    <cellStyle name="Output 6 3 7 4" xfId="24269"/>
    <cellStyle name="Output 6 3 8" xfId="7057"/>
    <cellStyle name="Output 6 3 8 2" xfId="13023"/>
    <cellStyle name="Output 6 3 8 3" xfId="18779"/>
    <cellStyle name="Output 6 3 8 4" xfId="24270"/>
    <cellStyle name="Output 6 3 9" xfId="7058"/>
    <cellStyle name="Output 6 3 9 2" xfId="13024"/>
    <cellStyle name="Output 6 3 9 3" xfId="18780"/>
    <cellStyle name="Output 6 3 9 4" xfId="24271"/>
    <cellStyle name="Output 6 4" xfId="7059"/>
    <cellStyle name="Output 6 4 2" xfId="13025"/>
    <cellStyle name="Output 6 4 3" xfId="18781"/>
    <cellStyle name="Output 6 4 4" xfId="24272"/>
    <cellStyle name="Output 6 5" xfId="7060"/>
    <cellStyle name="Output 6 5 2" xfId="13026"/>
    <cellStyle name="Output 6 5 3" xfId="18782"/>
    <cellStyle name="Output 6 5 4" xfId="24273"/>
    <cellStyle name="Output 6 6" xfId="7061"/>
    <cellStyle name="Output 6 6 2" xfId="13027"/>
    <cellStyle name="Output 6 6 3" xfId="18783"/>
    <cellStyle name="Output 6 6 4" xfId="24274"/>
    <cellStyle name="Output 6 7" xfId="7062"/>
    <cellStyle name="Output 6 7 2" xfId="13028"/>
    <cellStyle name="Output 6 7 3" xfId="18784"/>
    <cellStyle name="Output 6 7 4" xfId="24275"/>
    <cellStyle name="Output 6 8" xfId="7063"/>
    <cellStyle name="Output 6 8 2" xfId="13029"/>
    <cellStyle name="Output 6 8 3" xfId="18785"/>
    <cellStyle name="Output 6 8 4" xfId="24276"/>
    <cellStyle name="Output 6 9" xfId="11542"/>
    <cellStyle name="Output 7" xfId="7064"/>
    <cellStyle name="Output 7 2" xfId="13030"/>
    <cellStyle name="Output 7 3" xfId="18786"/>
    <cellStyle name="Output 7 4" xfId="24277"/>
    <cellStyle name="Output 8" xfId="7065"/>
    <cellStyle name="Output 8 2" xfId="13031"/>
    <cellStyle name="Output 8 3" xfId="18787"/>
    <cellStyle name="Output 8 4" xfId="24278"/>
    <cellStyle name="Output 9" xfId="11292"/>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under" xfId="471"/>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2" xfId="5511"/>
    <cellStyle name="SAPBEXstdItem 2 10" xfId="11505"/>
    <cellStyle name="SAPBEXstdItem 2 11" xfId="17294"/>
    <cellStyle name="SAPBEXstdItem 2 12" xfId="22894"/>
    <cellStyle name="SAPBEXstdItem 2 2" xfId="5799"/>
    <cellStyle name="SAPBEXstdItem 2 2 10" xfId="17536"/>
    <cellStyle name="SAPBEXstdItem 2 2 11" xfId="23052"/>
    <cellStyle name="SAPBEXstdItem 2 2 2" xfId="7072"/>
    <cellStyle name="SAPBEXstdItem 2 2 2 2" xfId="13038"/>
    <cellStyle name="SAPBEXstdItem 2 2 2 3" xfId="18794"/>
    <cellStyle name="SAPBEXstdItem 2 2 2 4" xfId="24279"/>
    <cellStyle name="SAPBEXstdItem 2 2 3" xfId="7073"/>
    <cellStyle name="SAPBEXstdItem 2 2 3 2" xfId="13039"/>
    <cellStyle name="SAPBEXstdItem 2 2 3 3" xfId="18795"/>
    <cellStyle name="SAPBEXstdItem 2 2 3 4" xfId="24280"/>
    <cellStyle name="SAPBEXstdItem 2 2 4" xfId="7074"/>
    <cellStyle name="SAPBEXstdItem 2 2 4 2" xfId="13040"/>
    <cellStyle name="SAPBEXstdItem 2 2 4 3" xfId="18796"/>
    <cellStyle name="SAPBEXstdItem 2 2 4 4" xfId="24281"/>
    <cellStyle name="SAPBEXstdItem 2 2 5" xfId="7075"/>
    <cellStyle name="SAPBEXstdItem 2 2 5 2" xfId="13041"/>
    <cellStyle name="SAPBEXstdItem 2 2 5 3" xfId="18797"/>
    <cellStyle name="SAPBEXstdItem 2 2 5 4" xfId="24282"/>
    <cellStyle name="SAPBEXstdItem 2 2 6" xfId="7076"/>
    <cellStyle name="SAPBEXstdItem 2 2 6 2" xfId="13042"/>
    <cellStyle name="SAPBEXstdItem 2 2 6 3" xfId="18798"/>
    <cellStyle name="SAPBEXstdItem 2 2 6 4" xfId="24283"/>
    <cellStyle name="SAPBEXstdItem 2 2 7" xfId="7077"/>
    <cellStyle name="SAPBEXstdItem 2 2 7 2" xfId="13043"/>
    <cellStyle name="SAPBEXstdItem 2 2 7 3" xfId="18799"/>
    <cellStyle name="SAPBEXstdItem 2 2 7 4" xfId="24284"/>
    <cellStyle name="SAPBEXstdItem 2 2 8" xfId="7078"/>
    <cellStyle name="SAPBEXstdItem 2 2 8 2" xfId="13044"/>
    <cellStyle name="SAPBEXstdItem 2 2 8 3" xfId="18800"/>
    <cellStyle name="SAPBEXstdItem 2 2 8 4" xfId="24285"/>
    <cellStyle name="SAPBEXstdItem 2 2 9" xfId="11772"/>
    <cellStyle name="SAPBEXstdItem 2 3" xfId="6022"/>
    <cellStyle name="SAPBEXstdItem 2 3 10" xfId="7079"/>
    <cellStyle name="SAPBEXstdItem 2 3 10 2" xfId="13045"/>
    <cellStyle name="SAPBEXstdItem 2 3 10 3" xfId="18801"/>
    <cellStyle name="SAPBEXstdItem 2 3 10 4" xfId="24286"/>
    <cellStyle name="SAPBEXstdItem 2 3 11" xfId="11995"/>
    <cellStyle name="SAPBEXstdItem 2 3 12" xfId="17752"/>
    <cellStyle name="SAPBEXstdItem 2 3 13" xfId="23249"/>
    <cellStyle name="SAPBEXstdItem 2 3 2" xfId="7080"/>
    <cellStyle name="SAPBEXstdItem 2 3 2 2" xfId="13046"/>
    <cellStyle name="SAPBEXstdItem 2 3 2 3" xfId="18802"/>
    <cellStyle name="SAPBEXstdItem 2 3 2 4" xfId="24287"/>
    <cellStyle name="SAPBEXstdItem 2 3 3" xfId="7081"/>
    <cellStyle name="SAPBEXstdItem 2 3 3 2" xfId="13047"/>
    <cellStyle name="SAPBEXstdItem 2 3 3 3" xfId="18803"/>
    <cellStyle name="SAPBEXstdItem 2 3 3 4" xfId="24288"/>
    <cellStyle name="SAPBEXstdItem 2 3 4" xfId="7082"/>
    <cellStyle name="SAPBEXstdItem 2 3 4 2" xfId="13048"/>
    <cellStyle name="SAPBEXstdItem 2 3 4 3" xfId="18804"/>
    <cellStyle name="SAPBEXstdItem 2 3 4 4" xfId="24289"/>
    <cellStyle name="SAPBEXstdItem 2 3 5" xfId="7083"/>
    <cellStyle name="SAPBEXstdItem 2 3 5 2" xfId="13049"/>
    <cellStyle name="SAPBEXstdItem 2 3 5 3" xfId="18805"/>
    <cellStyle name="SAPBEXstdItem 2 3 5 4" xfId="24290"/>
    <cellStyle name="SAPBEXstdItem 2 3 6" xfId="7084"/>
    <cellStyle name="SAPBEXstdItem 2 3 6 2" xfId="13050"/>
    <cellStyle name="SAPBEXstdItem 2 3 6 3" xfId="18806"/>
    <cellStyle name="SAPBEXstdItem 2 3 6 4" xfId="24291"/>
    <cellStyle name="SAPBEXstdItem 2 3 7" xfId="7085"/>
    <cellStyle name="SAPBEXstdItem 2 3 7 2" xfId="13051"/>
    <cellStyle name="SAPBEXstdItem 2 3 7 3" xfId="18807"/>
    <cellStyle name="SAPBEXstdItem 2 3 7 4" xfId="24292"/>
    <cellStyle name="SAPBEXstdItem 2 3 8" xfId="7086"/>
    <cellStyle name="SAPBEXstdItem 2 3 8 2" xfId="13052"/>
    <cellStyle name="SAPBEXstdItem 2 3 8 3" xfId="18808"/>
    <cellStyle name="SAPBEXstdItem 2 3 8 4" xfId="24293"/>
    <cellStyle name="SAPBEXstdItem 2 3 9" xfId="7087"/>
    <cellStyle name="SAPBEXstdItem 2 3 9 2" xfId="13053"/>
    <cellStyle name="SAPBEXstdItem 2 3 9 3" xfId="18809"/>
    <cellStyle name="SAPBEXstdItem 2 3 9 4" xfId="24294"/>
    <cellStyle name="SAPBEXstdItem 2 4" xfId="7088"/>
    <cellStyle name="SAPBEXstdItem 2 4 2" xfId="13054"/>
    <cellStyle name="SAPBEXstdItem 2 4 3" xfId="18810"/>
    <cellStyle name="SAPBEXstdItem 2 4 4" xfId="24295"/>
    <cellStyle name="SAPBEXstdItem 2 5" xfId="7089"/>
    <cellStyle name="SAPBEXstdItem 2 5 2" xfId="13055"/>
    <cellStyle name="SAPBEXstdItem 2 5 3" xfId="18811"/>
    <cellStyle name="SAPBEXstdItem 2 5 4" xfId="24296"/>
    <cellStyle name="SAPBEXstdItem 2 6" xfId="7090"/>
    <cellStyle name="SAPBEXstdItem 2 6 2" xfId="13056"/>
    <cellStyle name="SAPBEXstdItem 2 6 3" xfId="18812"/>
    <cellStyle name="SAPBEXstdItem 2 6 4" xfId="24297"/>
    <cellStyle name="SAPBEXstdItem 2 7" xfId="7091"/>
    <cellStyle name="SAPBEXstdItem 2 7 2" xfId="13057"/>
    <cellStyle name="SAPBEXstdItem 2 7 3" xfId="18813"/>
    <cellStyle name="SAPBEXstdItem 2 7 4" xfId="24298"/>
    <cellStyle name="SAPBEXstdItem 2 8" xfId="7092"/>
    <cellStyle name="SAPBEXstdItem 2 8 2" xfId="13058"/>
    <cellStyle name="SAPBEXstdItem 2 8 3" xfId="18814"/>
    <cellStyle name="SAPBEXstdItem 2 8 4" xfId="24299"/>
    <cellStyle name="SAPBEXstdItem 2 9" xfId="7093"/>
    <cellStyle name="SAPBEXstdItem 2 9 2" xfId="13059"/>
    <cellStyle name="SAPBEXstdItem 2 9 3" xfId="18815"/>
    <cellStyle name="SAPBEXstdItem 2 9 4" xfId="24300"/>
    <cellStyle name="SAPBEXstdItem 3" xfId="5575"/>
    <cellStyle name="SAPBEXstdItem 3 2" xfId="5863"/>
    <cellStyle name="SAPBEXstdItem 3 2 10" xfId="17597"/>
    <cellStyle name="SAPBEXstdItem 3 2 11" xfId="23095"/>
    <cellStyle name="SAPBEXstdItem 3 2 2" xfId="7094"/>
    <cellStyle name="SAPBEXstdItem 3 2 2 2" xfId="13060"/>
    <cellStyle name="SAPBEXstdItem 3 2 2 3" xfId="18816"/>
    <cellStyle name="SAPBEXstdItem 3 2 2 4" xfId="24301"/>
    <cellStyle name="SAPBEXstdItem 3 2 3" xfId="7095"/>
    <cellStyle name="SAPBEXstdItem 3 2 3 2" xfId="13061"/>
    <cellStyle name="SAPBEXstdItem 3 2 3 3" xfId="18817"/>
    <cellStyle name="SAPBEXstdItem 3 2 3 4" xfId="24302"/>
    <cellStyle name="SAPBEXstdItem 3 2 4" xfId="7096"/>
    <cellStyle name="SAPBEXstdItem 3 2 4 2" xfId="13062"/>
    <cellStyle name="SAPBEXstdItem 3 2 4 3" xfId="18818"/>
    <cellStyle name="SAPBEXstdItem 3 2 4 4" xfId="24303"/>
    <cellStyle name="SAPBEXstdItem 3 2 5" xfId="7097"/>
    <cellStyle name="SAPBEXstdItem 3 2 5 2" xfId="13063"/>
    <cellStyle name="SAPBEXstdItem 3 2 5 3" xfId="18819"/>
    <cellStyle name="SAPBEXstdItem 3 2 5 4" xfId="24304"/>
    <cellStyle name="SAPBEXstdItem 3 2 6" xfId="7098"/>
    <cellStyle name="SAPBEXstdItem 3 2 6 2" xfId="13064"/>
    <cellStyle name="SAPBEXstdItem 3 2 6 3" xfId="18820"/>
    <cellStyle name="SAPBEXstdItem 3 2 6 4" xfId="24305"/>
    <cellStyle name="SAPBEXstdItem 3 2 7" xfId="7099"/>
    <cellStyle name="SAPBEXstdItem 3 2 7 2" xfId="13065"/>
    <cellStyle name="SAPBEXstdItem 3 2 7 3" xfId="18821"/>
    <cellStyle name="SAPBEXstdItem 3 2 7 4" xfId="24306"/>
    <cellStyle name="SAPBEXstdItem 3 2 8" xfId="7100"/>
    <cellStyle name="SAPBEXstdItem 3 2 8 2" xfId="13066"/>
    <cellStyle name="SAPBEXstdItem 3 2 8 3" xfId="18822"/>
    <cellStyle name="SAPBEXstdItem 3 2 8 4" xfId="24307"/>
    <cellStyle name="SAPBEXstdItem 3 2 9" xfId="11836"/>
    <cellStyle name="SAPBEXstdItem 3 3" xfId="6073"/>
    <cellStyle name="SAPBEXstdItem 3 3 10" xfId="7101"/>
    <cellStyle name="SAPBEXstdItem 3 3 10 2" xfId="13067"/>
    <cellStyle name="SAPBEXstdItem 3 3 10 3" xfId="18823"/>
    <cellStyle name="SAPBEXstdItem 3 3 10 4" xfId="24308"/>
    <cellStyle name="SAPBEXstdItem 3 3 11" xfId="12045"/>
    <cellStyle name="SAPBEXstdItem 3 3 12" xfId="17801"/>
    <cellStyle name="SAPBEXstdItem 3 3 13" xfId="23298"/>
    <cellStyle name="SAPBEXstdItem 3 3 2" xfId="7102"/>
    <cellStyle name="SAPBEXstdItem 3 3 2 2" xfId="13068"/>
    <cellStyle name="SAPBEXstdItem 3 3 2 3" xfId="18824"/>
    <cellStyle name="SAPBEXstdItem 3 3 2 4" xfId="24309"/>
    <cellStyle name="SAPBEXstdItem 3 3 3" xfId="7103"/>
    <cellStyle name="SAPBEXstdItem 3 3 3 2" xfId="13069"/>
    <cellStyle name="SAPBEXstdItem 3 3 3 3" xfId="18825"/>
    <cellStyle name="SAPBEXstdItem 3 3 3 4" xfId="24310"/>
    <cellStyle name="SAPBEXstdItem 3 3 4" xfId="7104"/>
    <cellStyle name="SAPBEXstdItem 3 3 4 2" xfId="13070"/>
    <cellStyle name="SAPBEXstdItem 3 3 4 3" xfId="18826"/>
    <cellStyle name="SAPBEXstdItem 3 3 4 4" xfId="24311"/>
    <cellStyle name="SAPBEXstdItem 3 3 5" xfId="7105"/>
    <cellStyle name="SAPBEXstdItem 3 3 5 2" xfId="13071"/>
    <cellStyle name="SAPBEXstdItem 3 3 5 3" xfId="18827"/>
    <cellStyle name="SAPBEXstdItem 3 3 5 4" xfId="24312"/>
    <cellStyle name="SAPBEXstdItem 3 3 6" xfId="7106"/>
    <cellStyle name="SAPBEXstdItem 3 3 6 2" xfId="13072"/>
    <cellStyle name="SAPBEXstdItem 3 3 6 3" xfId="18828"/>
    <cellStyle name="SAPBEXstdItem 3 3 6 4" xfId="24313"/>
    <cellStyle name="SAPBEXstdItem 3 3 7" xfId="7107"/>
    <cellStyle name="SAPBEXstdItem 3 3 7 2" xfId="13073"/>
    <cellStyle name="SAPBEXstdItem 3 3 7 3" xfId="18829"/>
    <cellStyle name="SAPBEXstdItem 3 3 7 4" xfId="24314"/>
    <cellStyle name="SAPBEXstdItem 3 3 8" xfId="7108"/>
    <cellStyle name="SAPBEXstdItem 3 3 8 2" xfId="13074"/>
    <cellStyle name="SAPBEXstdItem 3 3 8 3" xfId="18830"/>
    <cellStyle name="SAPBEXstdItem 3 3 8 4" xfId="24315"/>
    <cellStyle name="SAPBEXstdItem 3 3 9" xfId="7109"/>
    <cellStyle name="SAPBEXstdItem 3 3 9 2" xfId="13075"/>
    <cellStyle name="SAPBEXstdItem 3 3 9 3" xfId="18831"/>
    <cellStyle name="SAPBEXstdItem 3 3 9 4" xfId="24316"/>
    <cellStyle name="SAPBEXstdItem 3 4" xfId="7110"/>
    <cellStyle name="SAPBEXstdItem 3 4 2" xfId="13076"/>
    <cellStyle name="SAPBEXstdItem 3 4 3" xfId="18832"/>
    <cellStyle name="SAPBEXstdItem 3 4 4" xfId="24317"/>
    <cellStyle name="SAPBEXstdItem 3 5" xfId="7111"/>
    <cellStyle name="SAPBEXstdItem 3 5 2" xfId="13077"/>
    <cellStyle name="SAPBEXstdItem 3 5 3" xfId="18833"/>
    <cellStyle name="SAPBEXstdItem 3 5 4" xfId="24318"/>
    <cellStyle name="SAPBEXstdItem 3 6" xfId="7112"/>
    <cellStyle name="SAPBEXstdItem 3 6 2" xfId="13078"/>
    <cellStyle name="SAPBEXstdItem 3 6 3" xfId="18834"/>
    <cellStyle name="SAPBEXstdItem 3 6 4" xfId="24319"/>
    <cellStyle name="SAPBEXstdItem 3 7" xfId="11563"/>
    <cellStyle name="SAPBEXstdItem 3 8" xfId="17339"/>
    <cellStyle name="SAPBEXstdItem 4" xfId="5463"/>
    <cellStyle name="SAPBEXstdItem 4 2" xfId="5751"/>
    <cellStyle name="SAPBEXstdItem 4 2 10" xfId="17491"/>
    <cellStyle name="SAPBEXstdItem 4 2 11" xfId="23009"/>
    <cellStyle name="SAPBEXstdItem 4 2 2" xfId="7113"/>
    <cellStyle name="SAPBEXstdItem 4 2 2 2" xfId="13079"/>
    <cellStyle name="SAPBEXstdItem 4 2 2 3" xfId="18835"/>
    <cellStyle name="SAPBEXstdItem 4 2 2 4" xfId="24320"/>
    <cellStyle name="SAPBEXstdItem 4 2 3" xfId="7114"/>
    <cellStyle name="SAPBEXstdItem 4 2 3 2" xfId="13080"/>
    <cellStyle name="SAPBEXstdItem 4 2 3 3" xfId="18836"/>
    <cellStyle name="SAPBEXstdItem 4 2 3 4" xfId="24321"/>
    <cellStyle name="SAPBEXstdItem 4 2 4" xfId="7115"/>
    <cellStyle name="SAPBEXstdItem 4 2 4 2" xfId="13081"/>
    <cellStyle name="SAPBEXstdItem 4 2 4 3" xfId="18837"/>
    <cellStyle name="SAPBEXstdItem 4 2 4 4" xfId="24322"/>
    <cellStyle name="SAPBEXstdItem 4 2 5" xfId="7116"/>
    <cellStyle name="SAPBEXstdItem 4 2 5 2" xfId="13082"/>
    <cellStyle name="SAPBEXstdItem 4 2 5 3" xfId="18838"/>
    <cellStyle name="SAPBEXstdItem 4 2 5 4" xfId="24323"/>
    <cellStyle name="SAPBEXstdItem 4 2 6" xfId="7117"/>
    <cellStyle name="SAPBEXstdItem 4 2 6 2" xfId="13083"/>
    <cellStyle name="SAPBEXstdItem 4 2 6 3" xfId="18839"/>
    <cellStyle name="SAPBEXstdItem 4 2 6 4" xfId="24324"/>
    <cellStyle name="SAPBEXstdItem 4 2 7" xfId="7118"/>
    <cellStyle name="SAPBEXstdItem 4 2 7 2" xfId="13084"/>
    <cellStyle name="SAPBEXstdItem 4 2 7 3" xfId="18840"/>
    <cellStyle name="SAPBEXstdItem 4 2 7 4" xfId="24325"/>
    <cellStyle name="SAPBEXstdItem 4 2 8" xfId="7119"/>
    <cellStyle name="SAPBEXstdItem 4 2 8 2" xfId="13085"/>
    <cellStyle name="SAPBEXstdItem 4 2 8 3" xfId="18841"/>
    <cellStyle name="SAPBEXstdItem 4 2 8 4" xfId="24326"/>
    <cellStyle name="SAPBEXstdItem 4 2 9" xfId="11724"/>
    <cellStyle name="SAPBEXstdItem 4 3" xfId="5978"/>
    <cellStyle name="SAPBEXstdItem 4 3 10" xfId="7120"/>
    <cellStyle name="SAPBEXstdItem 4 3 10 2" xfId="13086"/>
    <cellStyle name="SAPBEXstdItem 4 3 10 3" xfId="18842"/>
    <cellStyle name="SAPBEXstdItem 4 3 10 4" xfId="24327"/>
    <cellStyle name="SAPBEXstdItem 4 3 11" xfId="11951"/>
    <cellStyle name="SAPBEXstdItem 4 3 12" xfId="17708"/>
    <cellStyle name="SAPBEXstdItem 4 3 13" xfId="23205"/>
    <cellStyle name="SAPBEXstdItem 4 3 2" xfId="7121"/>
    <cellStyle name="SAPBEXstdItem 4 3 2 2" xfId="13087"/>
    <cellStyle name="SAPBEXstdItem 4 3 2 3" xfId="18843"/>
    <cellStyle name="SAPBEXstdItem 4 3 2 4" xfId="24328"/>
    <cellStyle name="SAPBEXstdItem 4 3 3" xfId="7122"/>
    <cellStyle name="SAPBEXstdItem 4 3 3 2" xfId="13088"/>
    <cellStyle name="SAPBEXstdItem 4 3 3 3" xfId="18844"/>
    <cellStyle name="SAPBEXstdItem 4 3 3 4" xfId="24329"/>
    <cellStyle name="SAPBEXstdItem 4 3 4" xfId="7123"/>
    <cellStyle name="SAPBEXstdItem 4 3 4 2" xfId="13089"/>
    <cellStyle name="SAPBEXstdItem 4 3 4 3" xfId="18845"/>
    <cellStyle name="SAPBEXstdItem 4 3 4 4" xfId="24330"/>
    <cellStyle name="SAPBEXstdItem 4 3 5" xfId="7124"/>
    <cellStyle name="SAPBEXstdItem 4 3 5 2" xfId="13090"/>
    <cellStyle name="SAPBEXstdItem 4 3 5 3" xfId="18846"/>
    <cellStyle name="SAPBEXstdItem 4 3 5 4" xfId="24331"/>
    <cellStyle name="SAPBEXstdItem 4 3 6" xfId="7125"/>
    <cellStyle name="SAPBEXstdItem 4 3 6 2" xfId="13091"/>
    <cellStyle name="SAPBEXstdItem 4 3 6 3" xfId="18847"/>
    <cellStyle name="SAPBEXstdItem 4 3 6 4" xfId="24332"/>
    <cellStyle name="SAPBEXstdItem 4 3 7" xfId="7126"/>
    <cellStyle name="SAPBEXstdItem 4 3 7 2" xfId="13092"/>
    <cellStyle name="SAPBEXstdItem 4 3 7 3" xfId="18848"/>
    <cellStyle name="SAPBEXstdItem 4 3 7 4" xfId="24333"/>
    <cellStyle name="SAPBEXstdItem 4 3 8" xfId="7127"/>
    <cellStyle name="SAPBEXstdItem 4 3 8 2" xfId="13093"/>
    <cellStyle name="SAPBEXstdItem 4 3 8 3" xfId="18849"/>
    <cellStyle name="SAPBEXstdItem 4 3 8 4" xfId="24334"/>
    <cellStyle name="SAPBEXstdItem 4 3 9" xfId="7128"/>
    <cellStyle name="SAPBEXstdItem 4 3 9 2" xfId="13094"/>
    <cellStyle name="SAPBEXstdItem 4 3 9 3" xfId="18850"/>
    <cellStyle name="SAPBEXstdItem 4 3 9 4" xfId="24335"/>
    <cellStyle name="SAPBEXstdItem 4 4" xfId="7129"/>
    <cellStyle name="SAPBEXstdItem 4 4 2" xfId="13095"/>
    <cellStyle name="SAPBEXstdItem 4 4 3" xfId="18851"/>
    <cellStyle name="SAPBEXstdItem 4 4 4" xfId="24336"/>
    <cellStyle name="SAPBEXstdItem 4 5" xfId="7130"/>
    <cellStyle name="SAPBEXstdItem 4 5 2" xfId="13096"/>
    <cellStyle name="SAPBEXstdItem 4 5 3" xfId="18852"/>
    <cellStyle name="SAPBEXstdItem 4 5 4" xfId="24337"/>
    <cellStyle name="SAPBEXstdItem 4 6" xfId="7131"/>
    <cellStyle name="SAPBEXstdItem 4 6 2" xfId="13097"/>
    <cellStyle name="SAPBEXstdItem 4 6 3" xfId="18853"/>
    <cellStyle name="SAPBEXstdItem 4 6 4" xfId="24338"/>
    <cellStyle name="SAPBEXstdItem 4 7" xfId="11457"/>
    <cellStyle name="SAPBEXstdItem 4 8" xfId="17250"/>
    <cellStyle name="SAPBEXstdItem 5" xfId="5479"/>
    <cellStyle name="SAPBEXstdItem 5 2" xfId="5767"/>
    <cellStyle name="SAPBEXstdItem 5 2 10" xfId="17507"/>
    <cellStyle name="SAPBEXstdItem 5 2 11" xfId="23020"/>
    <cellStyle name="SAPBEXstdItem 5 2 2" xfId="7132"/>
    <cellStyle name="SAPBEXstdItem 5 2 2 2" xfId="13098"/>
    <cellStyle name="SAPBEXstdItem 5 2 2 3" xfId="18854"/>
    <cellStyle name="SAPBEXstdItem 5 2 2 4" xfId="24339"/>
    <cellStyle name="SAPBEXstdItem 5 2 3" xfId="7133"/>
    <cellStyle name="SAPBEXstdItem 5 2 3 2" xfId="13099"/>
    <cellStyle name="SAPBEXstdItem 5 2 3 3" xfId="18855"/>
    <cellStyle name="SAPBEXstdItem 5 2 3 4" xfId="24340"/>
    <cellStyle name="SAPBEXstdItem 5 2 4" xfId="7134"/>
    <cellStyle name="SAPBEXstdItem 5 2 4 2" xfId="13100"/>
    <cellStyle name="SAPBEXstdItem 5 2 4 3" xfId="18856"/>
    <cellStyle name="SAPBEXstdItem 5 2 4 4" xfId="24341"/>
    <cellStyle name="SAPBEXstdItem 5 2 5" xfId="7135"/>
    <cellStyle name="SAPBEXstdItem 5 2 5 2" xfId="13101"/>
    <cellStyle name="SAPBEXstdItem 5 2 5 3" xfId="18857"/>
    <cellStyle name="SAPBEXstdItem 5 2 5 4" xfId="24342"/>
    <cellStyle name="SAPBEXstdItem 5 2 6" xfId="7136"/>
    <cellStyle name="SAPBEXstdItem 5 2 6 2" xfId="13102"/>
    <cellStyle name="SAPBEXstdItem 5 2 6 3" xfId="18858"/>
    <cellStyle name="SAPBEXstdItem 5 2 6 4" xfId="24343"/>
    <cellStyle name="SAPBEXstdItem 5 2 7" xfId="7137"/>
    <cellStyle name="SAPBEXstdItem 5 2 7 2" xfId="13103"/>
    <cellStyle name="SAPBEXstdItem 5 2 7 3" xfId="18859"/>
    <cellStyle name="SAPBEXstdItem 5 2 7 4" xfId="24344"/>
    <cellStyle name="SAPBEXstdItem 5 2 8" xfId="7138"/>
    <cellStyle name="SAPBEXstdItem 5 2 8 2" xfId="13104"/>
    <cellStyle name="SAPBEXstdItem 5 2 8 3" xfId="18860"/>
    <cellStyle name="SAPBEXstdItem 5 2 8 4" xfId="24345"/>
    <cellStyle name="SAPBEXstdItem 5 2 9" xfId="11740"/>
    <cellStyle name="SAPBEXstdItem 5 3" xfId="5992"/>
    <cellStyle name="SAPBEXstdItem 5 3 10" xfId="7139"/>
    <cellStyle name="SAPBEXstdItem 5 3 10 2" xfId="13105"/>
    <cellStyle name="SAPBEXstdItem 5 3 10 3" xfId="18861"/>
    <cellStyle name="SAPBEXstdItem 5 3 10 4" xfId="24346"/>
    <cellStyle name="SAPBEXstdItem 5 3 11" xfId="11965"/>
    <cellStyle name="SAPBEXstdItem 5 3 12" xfId="17722"/>
    <cellStyle name="SAPBEXstdItem 5 3 13" xfId="23219"/>
    <cellStyle name="SAPBEXstdItem 5 3 2" xfId="7140"/>
    <cellStyle name="SAPBEXstdItem 5 3 2 2" xfId="13106"/>
    <cellStyle name="SAPBEXstdItem 5 3 2 3" xfId="18862"/>
    <cellStyle name="SAPBEXstdItem 5 3 2 4" xfId="24347"/>
    <cellStyle name="SAPBEXstdItem 5 3 3" xfId="7141"/>
    <cellStyle name="SAPBEXstdItem 5 3 3 2" xfId="13107"/>
    <cellStyle name="SAPBEXstdItem 5 3 3 3" xfId="18863"/>
    <cellStyle name="SAPBEXstdItem 5 3 3 4" xfId="24348"/>
    <cellStyle name="SAPBEXstdItem 5 3 4" xfId="7142"/>
    <cellStyle name="SAPBEXstdItem 5 3 4 2" xfId="13108"/>
    <cellStyle name="SAPBEXstdItem 5 3 4 3" xfId="18864"/>
    <cellStyle name="SAPBEXstdItem 5 3 4 4" xfId="24349"/>
    <cellStyle name="SAPBEXstdItem 5 3 5" xfId="7143"/>
    <cellStyle name="SAPBEXstdItem 5 3 5 2" xfId="13109"/>
    <cellStyle name="SAPBEXstdItem 5 3 5 3" xfId="18865"/>
    <cellStyle name="SAPBEXstdItem 5 3 5 4" xfId="24350"/>
    <cellStyle name="SAPBEXstdItem 5 3 6" xfId="7144"/>
    <cellStyle name="SAPBEXstdItem 5 3 6 2" xfId="13110"/>
    <cellStyle name="SAPBEXstdItem 5 3 6 3" xfId="18866"/>
    <cellStyle name="SAPBEXstdItem 5 3 6 4" xfId="24351"/>
    <cellStyle name="SAPBEXstdItem 5 3 7" xfId="7145"/>
    <cellStyle name="SAPBEXstdItem 5 3 7 2" xfId="13111"/>
    <cellStyle name="SAPBEXstdItem 5 3 7 3" xfId="18867"/>
    <cellStyle name="SAPBEXstdItem 5 3 7 4" xfId="24352"/>
    <cellStyle name="SAPBEXstdItem 5 3 8" xfId="7146"/>
    <cellStyle name="SAPBEXstdItem 5 3 8 2" xfId="13112"/>
    <cellStyle name="SAPBEXstdItem 5 3 8 3" xfId="18868"/>
    <cellStyle name="SAPBEXstdItem 5 3 8 4" xfId="24353"/>
    <cellStyle name="SAPBEXstdItem 5 3 9" xfId="7147"/>
    <cellStyle name="SAPBEXstdItem 5 3 9 2" xfId="13113"/>
    <cellStyle name="SAPBEXstdItem 5 3 9 3" xfId="18869"/>
    <cellStyle name="SAPBEXstdItem 5 3 9 4" xfId="24354"/>
    <cellStyle name="SAPBEXstdItem 5 4" xfId="7148"/>
    <cellStyle name="SAPBEXstdItem 5 4 2" xfId="13114"/>
    <cellStyle name="SAPBEXstdItem 5 4 3" xfId="18870"/>
    <cellStyle name="SAPBEXstdItem 5 4 4" xfId="24355"/>
    <cellStyle name="SAPBEXstdItem 5 5" xfId="7149"/>
    <cellStyle name="SAPBEXstdItem 5 5 2" xfId="13115"/>
    <cellStyle name="SAPBEXstdItem 5 5 3" xfId="18871"/>
    <cellStyle name="SAPBEXstdItem 5 5 4" xfId="24356"/>
    <cellStyle name="SAPBEXstdItem 5 6" xfId="7150"/>
    <cellStyle name="SAPBEXstdItem 5 6 2" xfId="13116"/>
    <cellStyle name="SAPBEXstdItem 5 6 3" xfId="18872"/>
    <cellStyle name="SAPBEXstdItem 5 6 4" xfId="24357"/>
    <cellStyle name="SAPBEXstdItem 5 7" xfId="7151"/>
    <cellStyle name="SAPBEXstdItem 5 7 2" xfId="13117"/>
    <cellStyle name="SAPBEXstdItem 5 7 3" xfId="18873"/>
    <cellStyle name="SAPBEXstdItem 5 7 4" xfId="24358"/>
    <cellStyle name="SAPBEXstdItem 5 8" xfId="11473"/>
    <cellStyle name="SAPBEXstdItem 5 9" xfId="17266"/>
    <cellStyle name="SAPBEXstdItem 6" xfId="5472"/>
    <cellStyle name="SAPBEXstdItem 6 10" xfId="17259"/>
    <cellStyle name="SAPBEXstdItem 6 11" xfId="22880"/>
    <cellStyle name="SAPBEXstdItem 6 2" xfId="5760"/>
    <cellStyle name="SAPBEXstdItem 6 2 10" xfId="7152"/>
    <cellStyle name="SAPBEXstdItem 6 2 10 2" xfId="13118"/>
    <cellStyle name="SAPBEXstdItem 6 2 10 3" xfId="18874"/>
    <cellStyle name="SAPBEXstdItem 6 2 10 4" xfId="24359"/>
    <cellStyle name="SAPBEXstdItem 6 2 11" xfId="11733"/>
    <cellStyle name="SAPBEXstdItem 6 2 12" xfId="17500"/>
    <cellStyle name="SAPBEXstdItem 6 2 13" xfId="23016"/>
    <cellStyle name="SAPBEXstdItem 6 2 2" xfId="7153"/>
    <cellStyle name="SAPBEXstdItem 6 2 2 2" xfId="13119"/>
    <cellStyle name="SAPBEXstdItem 6 2 2 3" xfId="18875"/>
    <cellStyle name="SAPBEXstdItem 6 2 2 4" xfId="24360"/>
    <cellStyle name="SAPBEXstdItem 6 2 3" xfId="7154"/>
    <cellStyle name="SAPBEXstdItem 6 2 3 2" xfId="13120"/>
    <cellStyle name="SAPBEXstdItem 6 2 3 3" xfId="18876"/>
    <cellStyle name="SAPBEXstdItem 6 2 3 4" xfId="24361"/>
    <cellStyle name="SAPBEXstdItem 6 2 4" xfId="7155"/>
    <cellStyle name="SAPBEXstdItem 6 2 4 2" xfId="13121"/>
    <cellStyle name="SAPBEXstdItem 6 2 4 3" xfId="18877"/>
    <cellStyle name="SAPBEXstdItem 6 2 4 4" xfId="24362"/>
    <cellStyle name="SAPBEXstdItem 6 2 5" xfId="7156"/>
    <cellStyle name="SAPBEXstdItem 6 2 5 2" xfId="13122"/>
    <cellStyle name="SAPBEXstdItem 6 2 5 3" xfId="18878"/>
    <cellStyle name="SAPBEXstdItem 6 2 5 4" xfId="24363"/>
    <cellStyle name="SAPBEXstdItem 6 2 6" xfId="7157"/>
    <cellStyle name="SAPBEXstdItem 6 2 6 2" xfId="13123"/>
    <cellStyle name="SAPBEXstdItem 6 2 6 3" xfId="18879"/>
    <cellStyle name="SAPBEXstdItem 6 2 6 4" xfId="24364"/>
    <cellStyle name="SAPBEXstdItem 6 2 7" xfId="7158"/>
    <cellStyle name="SAPBEXstdItem 6 2 7 2" xfId="13124"/>
    <cellStyle name="SAPBEXstdItem 6 2 7 3" xfId="18880"/>
    <cellStyle name="SAPBEXstdItem 6 2 7 4" xfId="24365"/>
    <cellStyle name="SAPBEXstdItem 6 2 8" xfId="7159"/>
    <cellStyle name="SAPBEXstdItem 6 2 8 2" xfId="13125"/>
    <cellStyle name="SAPBEXstdItem 6 2 8 3" xfId="18881"/>
    <cellStyle name="SAPBEXstdItem 6 2 8 4" xfId="24366"/>
    <cellStyle name="SAPBEXstdItem 6 2 9" xfId="7160"/>
    <cellStyle name="SAPBEXstdItem 6 2 9 2" xfId="13126"/>
    <cellStyle name="SAPBEXstdItem 6 2 9 3" xfId="18882"/>
    <cellStyle name="SAPBEXstdItem 6 2 9 4" xfId="24367"/>
    <cellStyle name="SAPBEXstdItem 6 3" xfId="5987"/>
    <cellStyle name="SAPBEXstdItem 6 3 10" xfId="7161"/>
    <cellStyle name="SAPBEXstdItem 6 3 10 2" xfId="13127"/>
    <cellStyle name="SAPBEXstdItem 6 3 10 3" xfId="18883"/>
    <cellStyle name="SAPBEXstdItem 6 3 10 4" xfId="24368"/>
    <cellStyle name="SAPBEXstdItem 6 3 11" xfId="11960"/>
    <cellStyle name="SAPBEXstdItem 6 3 12" xfId="17717"/>
    <cellStyle name="SAPBEXstdItem 6 3 13" xfId="23214"/>
    <cellStyle name="SAPBEXstdItem 6 3 2" xfId="7162"/>
    <cellStyle name="SAPBEXstdItem 6 3 2 2" xfId="13128"/>
    <cellStyle name="SAPBEXstdItem 6 3 2 3" xfId="18884"/>
    <cellStyle name="SAPBEXstdItem 6 3 2 4" xfId="24369"/>
    <cellStyle name="SAPBEXstdItem 6 3 3" xfId="7163"/>
    <cellStyle name="SAPBEXstdItem 6 3 3 2" xfId="13129"/>
    <cellStyle name="SAPBEXstdItem 6 3 3 3" xfId="18885"/>
    <cellStyle name="SAPBEXstdItem 6 3 3 4" xfId="24370"/>
    <cellStyle name="SAPBEXstdItem 6 3 4" xfId="7164"/>
    <cellStyle name="SAPBEXstdItem 6 3 4 2" xfId="13130"/>
    <cellStyle name="SAPBEXstdItem 6 3 4 3" xfId="18886"/>
    <cellStyle name="SAPBEXstdItem 6 3 4 4" xfId="24371"/>
    <cellStyle name="SAPBEXstdItem 6 3 5" xfId="7165"/>
    <cellStyle name="SAPBEXstdItem 6 3 5 2" xfId="13131"/>
    <cellStyle name="SAPBEXstdItem 6 3 5 3" xfId="18887"/>
    <cellStyle name="SAPBEXstdItem 6 3 5 4" xfId="24372"/>
    <cellStyle name="SAPBEXstdItem 6 3 6" xfId="7166"/>
    <cellStyle name="SAPBEXstdItem 6 3 6 2" xfId="13132"/>
    <cellStyle name="SAPBEXstdItem 6 3 6 3" xfId="18888"/>
    <cellStyle name="SAPBEXstdItem 6 3 6 4" xfId="24373"/>
    <cellStyle name="SAPBEXstdItem 6 3 7" xfId="7167"/>
    <cellStyle name="SAPBEXstdItem 6 3 7 2" xfId="13133"/>
    <cellStyle name="SAPBEXstdItem 6 3 7 3" xfId="18889"/>
    <cellStyle name="SAPBEXstdItem 6 3 7 4" xfId="24374"/>
    <cellStyle name="SAPBEXstdItem 6 3 8" xfId="7168"/>
    <cellStyle name="SAPBEXstdItem 6 3 8 2" xfId="13134"/>
    <cellStyle name="SAPBEXstdItem 6 3 8 3" xfId="18890"/>
    <cellStyle name="SAPBEXstdItem 6 3 8 4" xfId="24375"/>
    <cellStyle name="SAPBEXstdItem 6 3 9" xfId="7169"/>
    <cellStyle name="SAPBEXstdItem 6 3 9 2" xfId="13135"/>
    <cellStyle name="SAPBEXstdItem 6 3 9 3" xfId="18891"/>
    <cellStyle name="SAPBEXstdItem 6 3 9 4" xfId="24376"/>
    <cellStyle name="SAPBEXstdItem 6 4" xfId="7170"/>
    <cellStyle name="SAPBEXstdItem 6 4 2" xfId="13136"/>
    <cellStyle name="SAPBEXstdItem 6 4 3" xfId="18892"/>
    <cellStyle name="SAPBEXstdItem 6 4 4" xfId="24377"/>
    <cellStyle name="SAPBEXstdItem 6 5" xfId="7171"/>
    <cellStyle name="SAPBEXstdItem 6 5 2" xfId="13137"/>
    <cellStyle name="SAPBEXstdItem 6 5 3" xfId="18893"/>
    <cellStyle name="SAPBEXstdItem 6 5 4" xfId="24378"/>
    <cellStyle name="SAPBEXstdItem 6 6" xfId="7172"/>
    <cellStyle name="SAPBEXstdItem 6 6 2" xfId="13138"/>
    <cellStyle name="SAPBEXstdItem 6 6 3" xfId="18894"/>
    <cellStyle name="SAPBEXstdItem 6 6 4" xfId="24379"/>
    <cellStyle name="SAPBEXstdItem 6 7" xfId="7173"/>
    <cellStyle name="SAPBEXstdItem 6 7 2" xfId="13139"/>
    <cellStyle name="SAPBEXstdItem 6 7 3" xfId="18895"/>
    <cellStyle name="SAPBEXstdItem 6 7 4" xfId="24380"/>
    <cellStyle name="SAPBEXstdItem 6 8" xfId="7174"/>
    <cellStyle name="SAPBEXstdItem 6 8 2" xfId="13140"/>
    <cellStyle name="SAPBEXstdItem 6 8 3" xfId="18896"/>
    <cellStyle name="SAPBEXstdItem 6 8 4" xfId="24381"/>
    <cellStyle name="SAPBEXstdItem 6 9" xfId="11466"/>
    <cellStyle name="SAPBEXstdItem 7" xfId="7175"/>
    <cellStyle name="SAPBEXstdItem 7 2" xfId="13141"/>
    <cellStyle name="SAPBEXstdItem 7 3" xfId="18897"/>
    <cellStyle name="SAPBEXstdItem 7 4" xfId="24382"/>
    <cellStyle name="SAPBEXstdItem 8" xfId="7176"/>
    <cellStyle name="SAPBEXstdItem 8 2" xfId="13142"/>
    <cellStyle name="SAPBEXstdItem 8 3" xfId="18898"/>
    <cellStyle name="SAPBEXstdItem 8 4" xfId="24383"/>
    <cellStyle name="SAPBEXstdItem 9" xfId="11293"/>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2" xfId="5554"/>
    <cellStyle name="계산 2 2 2 2" xfId="5842"/>
    <cellStyle name="계산 2 2 2 2 10" xfId="11815"/>
    <cellStyle name="계산 2 2 2 2 11" xfId="17576"/>
    <cellStyle name="계산 2 2 2 2 12" xfId="23086"/>
    <cellStyle name="계산 2 2 2 2 2" xfId="7180"/>
    <cellStyle name="계산 2 2 2 2 2 2" xfId="13146"/>
    <cellStyle name="계산 2 2 2 2 2 3" xfId="18902"/>
    <cellStyle name="계산 2 2 2 2 2 4" xfId="24384"/>
    <cellStyle name="계산 2 2 2 2 3" xfId="7181"/>
    <cellStyle name="계산 2 2 2 2 3 2" xfId="13147"/>
    <cellStyle name="계산 2 2 2 2 3 3" xfId="18903"/>
    <cellStyle name="계산 2 2 2 2 3 4" xfId="24385"/>
    <cellStyle name="계산 2 2 2 2 4" xfId="7182"/>
    <cellStyle name="계산 2 2 2 2 4 2" xfId="13148"/>
    <cellStyle name="계산 2 2 2 2 4 3" xfId="18904"/>
    <cellStyle name="계산 2 2 2 2 4 4" xfId="24386"/>
    <cellStyle name="계산 2 2 2 2 5" xfId="7183"/>
    <cellStyle name="계산 2 2 2 2 5 2" xfId="13149"/>
    <cellStyle name="계산 2 2 2 2 5 3" xfId="18905"/>
    <cellStyle name="계산 2 2 2 2 5 4" xfId="24387"/>
    <cellStyle name="계산 2 2 2 2 6" xfId="7184"/>
    <cellStyle name="계산 2 2 2 2 6 2" xfId="13150"/>
    <cellStyle name="계산 2 2 2 2 6 3" xfId="18906"/>
    <cellStyle name="계산 2 2 2 2 6 4" xfId="24388"/>
    <cellStyle name="계산 2 2 2 2 7" xfId="7185"/>
    <cellStyle name="계산 2 2 2 2 7 2" xfId="13151"/>
    <cellStyle name="계산 2 2 2 2 7 3" xfId="18907"/>
    <cellStyle name="계산 2 2 2 2 7 4" xfId="24389"/>
    <cellStyle name="계산 2 2 2 2 8" xfId="7186"/>
    <cellStyle name="계산 2 2 2 2 8 2" xfId="13152"/>
    <cellStyle name="계산 2 2 2 2 8 3" xfId="18908"/>
    <cellStyle name="계산 2 2 2 2 8 4" xfId="24390"/>
    <cellStyle name="계산 2 2 2 2 9" xfId="7187"/>
    <cellStyle name="계산 2 2 2 2 9 2" xfId="13153"/>
    <cellStyle name="계산 2 2 2 2 9 3" xfId="18909"/>
    <cellStyle name="계산 2 2 2 2 9 4" xfId="24391"/>
    <cellStyle name="계산 2 2 2 3" xfId="6063"/>
    <cellStyle name="계산 2 2 2 3 10" xfId="7188"/>
    <cellStyle name="계산 2 2 2 3 10 2" xfId="13154"/>
    <cellStyle name="계산 2 2 2 3 10 3" xfId="18910"/>
    <cellStyle name="계산 2 2 2 3 10 4" xfId="24392"/>
    <cellStyle name="계산 2 2 2 3 11" xfId="12035"/>
    <cellStyle name="계산 2 2 2 3 12" xfId="17791"/>
    <cellStyle name="계산 2 2 2 3 13" xfId="23288"/>
    <cellStyle name="계산 2 2 2 3 2" xfId="7189"/>
    <cellStyle name="계산 2 2 2 3 2 2" xfId="13155"/>
    <cellStyle name="계산 2 2 2 3 2 3" xfId="18911"/>
    <cellStyle name="계산 2 2 2 3 2 4" xfId="24393"/>
    <cellStyle name="계산 2 2 2 3 3" xfId="7190"/>
    <cellStyle name="계산 2 2 2 3 3 2" xfId="13156"/>
    <cellStyle name="계산 2 2 2 3 3 3" xfId="18912"/>
    <cellStyle name="계산 2 2 2 3 3 4" xfId="24394"/>
    <cellStyle name="계산 2 2 2 3 4" xfId="7191"/>
    <cellStyle name="계산 2 2 2 3 4 2" xfId="13157"/>
    <cellStyle name="계산 2 2 2 3 4 3" xfId="18913"/>
    <cellStyle name="계산 2 2 2 3 4 4" xfId="24395"/>
    <cellStyle name="계산 2 2 2 3 5" xfId="7192"/>
    <cellStyle name="계산 2 2 2 3 5 2" xfId="13158"/>
    <cellStyle name="계산 2 2 2 3 5 3" xfId="18914"/>
    <cellStyle name="계산 2 2 2 3 5 4" xfId="24396"/>
    <cellStyle name="계산 2 2 2 3 6" xfId="7193"/>
    <cellStyle name="계산 2 2 2 3 6 2" xfId="13159"/>
    <cellStyle name="계산 2 2 2 3 6 3" xfId="18915"/>
    <cellStyle name="계산 2 2 2 3 6 4" xfId="24397"/>
    <cellStyle name="계산 2 2 2 3 7" xfId="7194"/>
    <cellStyle name="계산 2 2 2 3 7 2" xfId="13160"/>
    <cellStyle name="계산 2 2 2 3 7 3" xfId="18916"/>
    <cellStyle name="계산 2 2 2 3 7 4" xfId="24398"/>
    <cellStyle name="계산 2 2 2 3 8" xfId="7195"/>
    <cellStyle name="계산 2 2 2 3 8 2" xfId="13161"/>
    <cellStyle name="계산 2 2 2 3 8 3" xfId="18917"/>
    <cellStyle name="계산 2 2 2 3 8 4" xfId="24399"/>
    <cellStyle name="계산 2 2 2 3 9" xfId="7196"/>
    <cellStyle name="계산 2 2 2 3 9 2" xfId="13162"/>
    <cellStyle name="계산 2 2 2 3 9 3" xfId="18918"/>
    <cellStyle name="계산 2 2 2 3 9 4" xfId="24400"/>
    <cellStyle name="계산 2 2 2 4" xfId="7197"/>
    <cellStyle name="계산 2 2 2 4 2" xfId="13163"/>
    <cellStyle name="계산 2 2 2 4 3" xfId="18919"/>
    <cellStyle name="계산 2 2 2 4 4" xfId="24401"/>
    <cellStyle name="계산 2 2 2 5" xfId="7198"/>
    <cellStyle name="계산 2 2 2 5 2" xfId="13164"/>
    <cellStyle name="계산 2 2 2 5 3" xfId="18920"/>
    <cellStyle name="계산 2 2 2 5 4" xfId="24402"/>
    <cellStyle name="계산 2 2 2 6" xfId="7199"/>
    <cellStyle name="계산 2 2 2 6 2" xfId="13165"/>
    <cellStyle name="계산 2 2 2 6 3" xfId="18921"/>
    <cellStyle name="계산 2 2 2 6 4" xfId="24403"/>
    <cellStyle name="계산 2 2 2 7" xfId="11547"/>
    <cellStyle name="계산 2 2 2 8" xfId="17327"/>
    <cellStyle name="계산 2 2 3" xfId="5444"/>
    <cellStyle name="계산 2 2 3 2" xfId="5732"/>
    <cellStyle name="계산 2 2 3 2 10" xfId="11705"/>
    <cellStyle name="계산 2 2 3 2 11" xfId="17472"/>
    <cellStyle name="계산 2 2 3 2 12" xfId="22992"/>
    <cellStyle name="계산 2 2 3 2 2" xfId="7200"/>
    <cellStyle name="계산 2 2 3 2 2 2" xfId="13166"/>
    <cellStyle name="계산 2 2 3 2 2 3" xfId="18922"/>
    <cellStyle name="계산 2 2 3 2 2 4" xfId="24404"/>
    <cellStyle name="계산 2 2 3 2 3" xfId="7201"/>
    <cellStyle name="계산 2 2 3 2 3 2" xfId="13167"/>
    <cellStyle name="계산 2 2 3 2 3 3" xfId="18923"/>
    <cellStyle name="계산 2 2 3 2 3 4" xfId="24405"/>
    <cellStyle name="계산 2 2 3 2 4" xfId="7202"/>
    <cellStyle name="계산 2 2 3 2 4 2" xfId="13168"/>
    <cellStyle name="계산 2 2 3 2 4 3" xfId="18924"/>
    <cellStyle name="계산 2 2 3 2 4 4" xfId="24406"/>
    <cellStyle name="계산 2 2 3 2 5" xfId="7203"/>
    <cellStyle name="계산 2 2 3 2 5 2" xfId="13169"/>
    <cellStyle name="계산 2 2 3 2 5 3" xfId="18925"/>
    <cellStyle name="계산 2 2 3 2 5 4" xfId="24407"/>
    <cellStyle name="계산 2 2 3 2 6" xfId="7204"/>
    <cellStyle name="계산 2 2 3 2 6 2" xfId="13170"/>
    <cellStyle name="계산 2 2 3 2 6 3" xfId="18926"/>
    <cellStyle name="계산 2 2 3 2 6 4" xfId="24408"/>
    <cellStyle name="계산 2 2 3 2 7" xfId="7205"/>
    <cellStyle name="계산 2 2 3 2 7 2" xfId="13171"/>
    <cellStyle name="계산 2 2 3 2 7 3" xfId="18927"/>
    <cellStyle name="계산 2 2 3 2 7 4" xfId="24409"/>
    <cellStyle name="계산 2 2 3 2 8" xfId="7206"/>
    <cellStyle name="계산 2 2 3 2 8 2" xfId="13172"/>
    <cellStyle name="계산 2 2 3 2 8 3" xfId="18928"/>
    <cellStyle name="계산 2 2 3 2 8 4" xfId="24410"/>
    <cellStyle name="계산 2 2 3 2 9" xfId="7207"/>
    <cellStyle name="계산 2 2 3 2 9 2" xfId="13173"/>
    <cellStyle name="계산 2 2 3 2 9 3" xfId="18929"/>
    <cellStyle name="계산 2 2 3 2 9 4" xfId="24411"/>
    <cellStyle name="계산 2 2 3 3" xfId="5963"/>
    <cellStyle name="계산 2 2 3 3 10" xfId="7208"/>
    <cellStyle name="계산 2 2 3 3 10 2" xfId="13174"/>
    <cellStyle name="계산 2 2 3 3 10 3" xfId="18930"/>
    <cellStyle name="계산 2 2 3 3 10 4" xfId="24412"/>
    <cellStyle name="계산 2 2 3 3 11" xfId="11936"/>
    <cellStyle name="계산 2 2 3 3 12" xfId="17693"/>
    <cellStyle name="계산 2 2 3 3 13" xfId="23190"/>
    <cellStyle name="계산 2 2 3 3 2" xfId="7209"/>
    <cellStyle name="계산 2 2 3 3 2 2" xfId="13175"/>
    <cellStyle name="계산 2 2 3 3 2 3" xfId="18931"/>
    <cellStyle name="계산 2 2 3 3 2 4" xfId="24413"/>
    <cellStyle name="계산 2 2 3 3 3" xfId="7210"/>
    <cellStyle name="계산 2 2 3 3 3 2" xfId="13176"/>
    <cellStyle name="계산 2 2 3 3 3 3" xfId="18932"/>
    <cellStyle name="계산 2 2 3 3 3 4" xfId="24414"/>
    <cellStyle name="계산 2 2 3 3 4" xfId="7211"/>
    <cellStyle name="계산 2 2 3 3 4 2" xfId="13177"/>
    <cellStyle name="계산 2 2 3 3 4 3" xfId="18933"/>
    <cellStyle name="계산 2 2 3 3 4 4" xfId="24415"/>
    <cellStyle name="계산 2 2 3 3 5" xfId="7212"/>
    <cellStyle name="계산 2 2 3 3 5 2" xfId="13178"/>
    <cellStyle name="계산 2 2 3 3 5 3" xfId="18934"/>
    <cellStyle name="계산 2 2 3 3 5 4" xfId="24416"/>
    <cellStyle name="계산 2 2 3 3 6" xfId="7213"/>
    <cellStyle name="계산 2 2 3 3 6 2" xfId="13179"/>
    <cellStyle name="계산 2 2 3 3 6 3" xfId="18935"/>
    <cellStyle name="계산 2 2 3 3 6 4" xfId="24417"/>
    <cellStyle name="계산 2 2 3 3 7" xfId="7214"/>
    <cellStyle name="계산 2 2 3 3 7 2" xfId="13180"/>
    <cellStyle name="계산 2 2 3 3 7 3" xfId="18936"/>
    <cellStyle name="계산 2 2 3 3 7 4" xfId="24418"/>
    <cellStyle name="계산 2 2 3 3 8" xfId="7215"/>
    <cellStyle name="계산 2 2 3 3 8 2" xfId="13181"/>
    <cellStyle name="계산 2 2 3 3 8 3" xfId="18937"/>
    <cellStyle name="계산 2 2 3 3 8 4" xfId="24419"/>
    <cellStyle name="계산 2 2 3 3 9" xfId="7216"/>
    <cellStyle name="계산 2 2 3 3 9 2" xfId="13182"/>
    <cellStyle name="계산 2 2 3 3 9 3" xfId="18938"/>
    <cellStyle name="계산 2 2 3 3 9 4" xfId="24420"/>
    <cellStyle name="계산 2 2 3 4" xfId="7217"/>
    <cellStyle name="계산 2 2 3 4 2" xfId="13183"/>
    <cellStyle name="계산 2 2 3 4 3" xfId="18939"/>
    <cellStyle name="계산 2 2 3 4 4" xfId="24421"/>
    <cellStyle name="계산 2 2 3 5" xfId="7218"/>
    <cellStyle name="계산 2 2 3 5 2" xfId="13184"/>
    <cellStyle name="계산 2 2 3 5 3" xfId="18940"/>
    <cellStyle name="계산 2 2 3 5 4" xfId="24422"/>
    <cellStyle name="계산 2 2 3 6" xfId="7219"/>
    <cellStyle name="계산 2 2 3 6 2" xfId="13185"/>
    <cellStyle name="계산 2 2 3 6 3" xfId="18941"/>
    <cellStyle name="계산 2 2 3 6 4" xfId="24423"/>
    <cellStyle name="계산 2 2 3 7" xfId="11438"/>
    <cellStyle name="계산 2 2 3 8" xfId="17232"/>
    <cellStyle name="계산 2 2 4" xfId="5369"/>
    <cellStyle name="계산 2 2 4 2" xfId="5657"/>
    <cellStyle name="계산 2 2 4 2 10" xfId="11630"/>
    <cellStyle name="계산 2 2 4 2 11" xfId="17400"/>
    <cellStyle name="계산 2 2 4 2 12" xfId="22932"/>
    <cellStyle name="계산 2 2 4 2 2" xfId="7220"/>
    <cellStyle name="계산 2 2 4 2 2 2" xfId="13186"/>
    <cellStyle name="계산 2 2 4 2 2 3" xfId="18942"/>
    <cellStyle name="계산 2 2 4 2 2 4" xfId="24424"/>
    <cellStyle name="계산 2 2 4 2 3" xfId="7221"/>
    <cellStyle name="계산 2 2 4 2 3 2" xfId="13187"/>
    <cellStyle name="계산 2 2 4 2 3 3" xfId="18943"/>
    <cellStyle name="계산 2 2 4 2 3 4" xfId="24425"/>
    <cellStyle name="계산 2 2 4 2 4" xfId="7222"/>
    <cellStyle name="계산 2 2 4 2 4 2" xfId="13188"/>
    <cellStyle name="계산 2 2 4 2 4 3" xfId="18944"/>
    <cellStyle name="계산 2 2 4 2 4 4" xfId="24426"/>
    <cellStyle name="계산 2 2 4 2 5" xfId="7223"/>
    <cellStyle name="계산 2 2 4 2 5 2" xfId="13189"/>
    <cellStyle name="계산 2 2 4 2 5 3" xfId="18945"/>
    <cellStyle name="계산 2 2 4 2 5 4" xfId="24427"/>
    <cellStyle name="계산 2 2 4 2 6" xfId="7224"/>
    <cellStyle name="계산 2 2 4 2 6 2" xfId="13190"/>
    <cellStyle name="계산 2 2 4 2 6 3" xfId="18946"/>
    <cellStyle name="계산 2 2 4 2 6 4" xfId="24428"/>
    <cellStyle name="계산 2 2 4 2 7" xfId="7225"/>
    <cellStyle name="계산 2 2 4 2 7 2" xfId="13191"/>
    <cellStyle name="계산 2 2 4 2 7 3" xfId="18947"/>
    <cellStyle name="계산 2 2 4 2 7 4" xfId="24429"/>
    <cellStyle name="계산 2 2 4 2 8" xfId="7226"/>
    <cellStyle name="계산 2 2 4 2 8 2" xfId="13192"/>
    <cellStyle name="계산 2 2 4 2 8 3" xfId="18948"/>
    <cellStyle name="계산 2 2 4 2 8 4" xfId="24430"/>
    <cellStyle name="계산 2 2 4 2 9" xfId="7227"/>
    <cellStyle name="계산 2 2 4 2 9 2" xfId="13193"/>
    <cellStyle name="계산 2 2 4 2 9 3" xfId="18949"/>
    <cellStyle name="계산 2 2 4 2 9 4" xfId="24431"/>
    <cellStyle name="계산 2 2 4 3" xfId="5899"/>
    <cellStyle name="계산 2 2 4 3 10" xfId="7228"/>
    <cellStyle name="계산 2 2 4 3 10 2" xfId="13194"/>
    <cellStyle name="계산 2 2 4 3 10 3" xfId="18950"/>
    <cellStyle name="계산 2 2 4 3 10 4" xfId="24432"/>
    <cellStyle name="계산 2 2 4 3 11" xfId="11872"/>
    <cellStyle name="계산 2 2 4 3 12" xfId="17629"/>
    <cellStyle name="계산 2 2 4 3 13" xfId="23126"/>
    <cellStyle name="계산 2 2 4 3 2" xfId="7229"/>
    <cellStyle name="계산 2 2 4 3 2 2" xfId="13195"/>
    <cellStyle name="계산 2 2 4 3 2 3" xfId="18951"/>
    <cellStyle name="계산 2 2 4 3 2 4" xfId="24433"/>
    <cellStyle name="계산 2 2 4 3 3" xfId="7230"/>
    <cellStyle name="계산 2 2 4 3 3 2" xfId="13196"/>
    <cellStyle name="계산 2 2 4 3 3 3" xfId="18952"/>
    <cellStyle name="계산 2 2 4 3 3 4" xfId="24434"/>
    <cellStyle name="계산 2 2 4 3 4" xfId="7231"/>
    <cellStyle name="계산 2 2 4 3 4 2" xfId="13197"/>
    <cellStyle name="계산 2 2 4 3 4 3" xfId="18953"/>
    <cellStyle name="계산 2 2 4 3 4 4" xfId="24435"/>
    <cellStyle name="계산 2 2 4 3 5" xfId="7232"/>
    <cellStyle name="계산 2 2 4 3 5 2" xfId="13198"/>
    <cellStyle name="계산 2 2 4 3 5 3" xfId="18954"/>
    <cellStyle name="계산 2 2 4 3 5 4" xfId="24436"/>
    <cellStyle name="계산 2 2 4 3 6" xfId="7233"/>
    <cellStyle name="계산 2 2 4 3 6 2" xfId="13199"/>
    <cellStyle name="계산 2 2 4 3 6 3" xfId="18955"/>
    <cellStyle name="계산 2 2 4 3 6 4" xfId="24437"/>
    <cellStyle name="계산 2 2 4 3 7" xfId="7234"/>
    <cellStyle name="계산 2 2 4 3 7 2" xfId="13200"/>
    <cellStyle name="계산 2 2 4 3 7 3" xfId="18956"/>
    <cellStyle name="계산 2 2 4 3 7 4" xfId="24438"/>
    <cellStyle name="계산 2 2 4 3 8" xfId="7235"/>
    <cellStyle name="계산 2 2 4 3 8 2" xfId="13201"/>
    <cellStyle name="계산 2 2 4 3 8 3" xfId="18957"/>
    <cellStyle name="계산 2 2 4 3 8 4" xfId="24439"/>
    <cellStyle name="계산 2 2 4 3 9" xfId="7236"/>
    <cellStyle name="계산 2 2 4 3 9 2" xfId="13202"/>
    <cellStyle name="계산 2 2 4 3 9 3" xfId="18958"/>
    <cellStyle name="계산 2 2 4 3 9 4" xfId="24440"/>
    <cellStyle name="계산 2 2 4 4" xfId="7237"/>
    <cellStyle name="계산 2 2 4 4 2" xfId="13203"/>
    <cellStyle name="계산 2 2 4 4 3" xfId="18959"/>
    <cellStyle name="계산 2 2 4 4 4" xfId="24441"/>
    <cellStyle name="계산 2 2 4 5" xfId="7238"/>
    <cellStyle name="계산 2 2 4 5 2" xfId="13204"/>
    <cellStyle name="계산 2 2 4 5 3" xfId="18960"/>
    <cellStyle name="계산 2 2 4 5 4" xfId="24442"/>
    <cellStyle name="계산 2 2 4 6" xfId="7239"/>
    <cellStyle name="계산 2 2 4 6 2" xfId="13205"/>
    <cellStyle name="계산 2 2 4 6 3" xfId="18961"/>
    <cellStyle name="계산 2 2 4 6 4" xfId="24443"/>
    <cellStyle name="계산 2 2 4 7" xfId="7240"/>
    <cellStyle name="계산 2 2 4 7 2" xfId="13206"/>
    <cellStyle name="계산 2 2 4 7 3" xfId="18962"/>
    <cellStyle name="계산 2 2 4 7 4" xfId="24444"/>
    <cellStyle name="계산 2 2 4 8" xfId="11363"/>
    <cellStyle name="계산 2 2 4 9" xfId="17166"/>
    <cellStyle name="계산 2 2 5" xfId="5446"/>
    <cellStyle name="계산 2 2 5 10" xfId="17234"/>
    <cellStyle name="계산 2 2 5 11" xfId="17193"/>
    <cellStyle name="계산 2 2 5 2" xfId="5734"/>
    <cellStyle name="계산 2 2 5 2 10" xfId="7241"/>
    <cellStyle name="계산 2 2 5 2 10 2" xfId="13207"/>
    <cellStyle name="계산 2 2 5 2 10 3" xfId="18963"/>
    <cellStyle name="계산 2 2 5 2 10 4" xfId="24445"/>
    <cellStyle name="계산 2 2 5 2 11" xfId="11707"/>
    <cellStyle name="계산 2 2 5 2 12" xfId="17474"/>
    <cellStyle name="계산 2 2 5 2 13" xfId="22994"/>
    <cellStyle name="계산 2 2 5 2 2" xfId="7242"/>
    <cellStyle name="계산 2 2 5 2 2 2" xfId="13208"/>
    <cellStyle name="계산 2 2 5 2 2 3" xfId="18964"/>
    <cellStyle name="계산 2 2 5 2 2 4" xfId="24446"/>
    <cellStyle name="계산 2 2 5 2 3" xfId="7243"/>
    <cellStyle name="계산 2 2 5 2 3 2" xfId="13209"/>
    <cellStyle name="계산 2 2 5 2 3 3" xfId="18965"/>
    <cellStyle name="계산 2 2 5 2 3 4" xfId="24447"/>
    <cellStyle name="계산 2 2 5 2 4" xfId="7244"/>
    <cellStyle name="계산 2 2 5 2 4 2" xfId="13210"/>
    <cellStyle name="계산 2 2 5 2 4 3" xfId="18966"/>
    <cellStyle name="계산 2 2 5 2 4 4" xfId="24448"/>
    <cellStyle name="계산 2 2 5 2 5" xfId="7245"/>
    <cellStyle name="계산 2 2 5 2 5 2" xfId="13211"/>
    <cellStyle name="계산 2 2 5 2 5 3" xfId="18967"/>
    <cellStyle name="계산 2 2 5 2 5 4" xfId="24449"/>
    <cellStyle name="계산 2 2 5 2 6" xfId="7246"/>
    <cellStyle name="계산 2 2 5 2 6 2" xfId="13212"/>
    <cellStyle name="계산 2 2 5 2 6 3" xfId="18968"/>
    <cellStyle name="계산 2 2 5 2 6 4" xfId="24450"/>
    <cellStyle name="계산 2 2 5 2 7" xfId="7247"/>
    <cellStyle name="계산 2 2 5 2 7 2" xfId="13213"/>
    <cellStyle name="계산 2 2 5 2 7 3" xfId="18969"/>
    <cellStyle name="계산 2 2 5 2 7 4" xfId="24451"/>
    <cellStyle name="계산 2 2 5 2 8" xfId="7248"/>
    <cellStyle name="계산 2 2 5 2 8 2" xfId="13214"/>
    <cellStyle name="계산 2 2 5 2 8 3" xfId="18970"/>
    <cellStyle name="계산 2 2 5 2 8 4" xfId="24452"/>
    <cellStyle name="계산 2 2 5 2 9" xfId="7249"/>
    <cellStyle name="계산 2 2 5 2 9 2" xfId="13215"/>
    <cellStyle name="계산 2 2 5 2 9 3" xfId="18971"/>
    <cellStyle name="계산 2 2 5 2 9 4" xfId="24453"/>
    <cellStyle name="계산 2 2 5 3" xfId="5965"/>
    <cellStyle name="계산 2 2 5 3 10" xfId="7250"/>
    <cellStyle name="계산 2 2 5 3 10 2" xfId="13216"/>
    <cellStyle name="계산 2 2 5 3 10 3" xfId="18972"/>
    <cellStyle name="계산 2 2 5 3 10 4" xfId="24454"/>
    <cellStyle name="계산 2 2 5 3 11" xfId="11938"/>
    <cellStyle name="계산 2 2 5 3 12" xfId="17695"/>
    <cellStyle name="계산 2 2 5 3 13" xfId="23192"/>
    <cellStyle name="계산 2 2 5 3 2" xfId="7251"/>
    <cellStyle name="계산 2 2 5 3 2 2" xfId="13217"/>
    <cellStyle name="계산 2 2 5 3 2 3" xfId="18973"/>
    <cellStyle name="계산 2 2 5 3 2 4" xfId="24455"/>
    <cellStyle name="계산 2 2 5 3 3" xfId="7252"/>
    <cellStyle name="계산 2 2 5 3 3 2" xfId="13218"/>
    <cellStyle name="계산 2 2 5 3 3 3" xfId="18974"/>
    <cellStyle name="계산 2 2 5 3 3 4" xfId="24456"/>
    <cellStyle name="계산 2 2 5 3 4" xfId="7253"/>
    <cellStyle name="계산 2 2 5 3 4 2" xfId="13219"/>
    <cellStyle name="계산 2 2 5 3 4 3" xfId="18975"/>
    <cellStyle name="계산 2 2 5 3 4 4" xfId="24457"/>
    <cellStyle name="계산 2 2 5 3 5" xfId="7254"/>
    <cellStyle name="계산 2 2 5 3 5 2" xfId="13220"/>
    <cellStyle name="계산 2 2 5 3 5 3" xfId="18976"/>
    <cellStyle name="계산 2 2 5 3 5 4" xfId="24458"/>
    <cellStyle name="계산 2 2 5 3 6" xfId="7255"/>
    <cellStyle name="계산 2 2 5 3 6 2" xfId="13221"/>
    <cellStyle name="계산 2 2 5 3 6 3" xfId="18977"/>
    <cellStyle name="계산 2 2 5 3 6 4" xfId="24459"/>
    <cellStyle name="계산 2 2 5 3 7" xfId="7256"/>
    <cellStyle name="계산 2 2 5 3 7 2" xfId="13222"/>
    <cellStyle name="계산 2 2 5 3 7 3" xfId="18978"/>
    <cellStyle name="계산 2 2 5 3 7 4" xfId="24460"/>
    <cellStyle name="계산 2 2 5 3 8" xfId="7257"/>
    <cellStyle name="계산 2 2 5 3 8 2" xfId="13223"/>
    <cellStyle name="계산 2 2 5 3 8 3" xfId="18979"/>
    <cellStyle name="계산 2 2 5 3 8 4" xfId="24461"/>
    <cellStyle name="계산 2 2 5 3 9" xfId="7258"/>
    <cellStyle name="계산 2 2 5 3 9 2" xfId="13224"/>
    <cellStyle name="계산 2 2 5 3 9 3" xfId="18980"/>
    <cellStyle name="계산 2 2 5 3 9 4" xfId="24462"/>
    <cellStyle name="계산 2 2 5 4" xfId="7259"/>
    <cellStyle name="계산 2 2 5 4 2" xfId="13225"/>
    <cellStyle name="계산 2 2 5 4 3" xfId="18981"/>
    <cellStyle name="계산 2 2 5 4 4" xfId="24463"/>
    <cellStyle name="계산 2 2 5 5" xfId="7260"/>
    <cellStyle name="계산 2 2 5 5 2" xfId="13226"/>
    <cellStyle name="계산 2 2 5 5 3" xfId="18982"/>
    <cellStyle name="계산 2 2 5 5 4" xfId="24464"/>
    <cellStyle name="계산 2 2 5 6" xfId="7261"/>
    <cellStyle name="계산 2 2 5 6 2" xfId="13227"/>
    <cellStyle name="계산 2 2 5 6 3" xfId="18983"/>
    <cellStyle name="계산 2 2 5 6 4" xfId="24465"/>
    <cellStyle name="계산 2 2 5 7" xfId="7262"/>
    <cellStyle name="계산 2 2 5 7 2" xfId="13228"/>
    <cellStyle name="계산 2 2 5 7 3" xfId="18984"/>
    <cellStyle name="계산 2 2 5 7 4" xfId="24466"/>
    <cellStyle name="계산 2 2 5 8" xfId="7263"/>
    <cellStyle name="계산 2 2 5 8 2" xfId="13229"/>
    <cellStyle name="계산 2 2 5 8 3" xfId="18985"/>
    <cellStyle name="계산 2 2 5 8 4" xfId="24467"/>
    <cellStyle name="계산 2 2 5 9" xfId="11440"/>
    <cellStyle name="계산 2 2 6" xfId="7264"/>
    <cellStyle name="계산 2 2 6 2" xfId="13230"/>
    <cellStyle name="계산 2 2 6 3" xfId="18986"/>
    <cellStyle name="계산 2 2 6 4" xfId="24468"/>
    <cellStyle name="계산 2 2 7" xfId="7265"/>
    <cellStyle name="계산 2 2 7 2" xfId="13231"/>
    <cellStyle name="계산 2 2 7 3" xfId="18987"/>
    <cellStyle name="계산 2 2 7 4" xfId="24469"/>
    <cellStyle name="계산 2 2 8" xfId="11325"/>
    <cellStyle name="계산 2 2 9" xfId="11285"/>
    <cellStyle name="계산 2 3" xfId="5372"/>
    <cellStyle name="계산 2 3 10" xfId="7266"/>
    <cellStyle name="계산 2 3 10 2" xfId="13232"/>
    <cellStyle name="계산 2 3 10 3" xfId="18988"/>
    <cellStyle name="계산 2 3 10 4" xfId="24470"/>
    <cellStyle name="계산 2 3 11" xfId="11366"/>
    <cellStyle name="계산 2 3 12" xfId="17169"/>
    <cellStyle name="계산 2 3 13" xfId="11298"/>
    <cellStyle name="계산 2 3 2" xfId="5660"/>
    <cellStyle name="계산 2 3 2 10" xfId="11633"/>
    <cellStyle name="계산 2 3 2 11" xfId="17403"/>
    <cellStyle name="계산 2 3 2 12" xfId="22935"/>
    <cellStyle name="계산 2 3 2 2" xfId="7267"/>
    <cellStyle name="계산 2 3 2 2 2" xfId="13233"/>
    <cellStyle name="계산 2 3 2 2 3" xfId="18989"/>
    <cellStyle name="계산 2 3 2 2 4" xfId="24471"/>
    <cellStyle name="계산 2 3 2 3" xfId="7268"/>
    <cellStyle name="계산 2 3 2 3 2" xfId="13234"/>
    <cellStyle name="계산 2 3 2 3 3" xfId="18990"/>
    <cellStyle name="계산 2 3 2 3 4" xfId="24472"/>
    <cellStyle name="계산 2 3 2 4" xfId="7269"/>
    <cellStyle name="계산 2 3 2 4 2" xfId="13235"/>
    <cellStyle name="계산 2 3 2 4 3" xfId="18991"/>
    <cellStyle name="계산 2 3 2 4 4" xfId="24473"/>
    <cellStyle name="계산 2 3 2 5" xfId="7270"/>
    <cellStyle name="계산 2 3 2 5 2" xfId="13236"/>
    <cellStyle name="계산 2 3 2 5 3" xfId="18992"/>
    <cellStyle name="계산 2 3 2 5 4" xfId="24474"/>
    <cellStyle name="계산 2 3 2 6" xfId="7271"/>
    <cellStyle name="계산 2 3 2 6 2" xfId="13237"/>
    <cellStyle name="계산 2 3 2 6 3" xfId="18993"/>
    <cellStyle name="계산 2 3 2 6 4" xfId="24475"/>
    <cellStyle name="계산 2 3 2 7" xfId="7272"/>
    <cellStyle name="계산 2 3 2 7 2" xfId="13238"/>
    <cellStyle name="계산 2 3 2 7 3" xfId="18994"/>
    <cellStyle name="계산 2 3 2 7 4" xfId="24476"/>
    <cellStyle name="계산 2 3 2 8" xfId="7273"/>
    <cellStyle name="계산 2 3 2 8 2" xfId="13239"/>
    <cellStyle name="계산 2 3 2 8 3" xfId="18995"/>
    <cellStyle name="계산 2 3 2 8 4" xfId="24477"/>
    <cellStyle name="계산 2 3 2 9" xfId="7274"/>
    <cellStyle name="계산 2 3 2 9 2" xfId="13240"/>
    <cellStyle name="계산 2 3 2 9 3" xfId="18996"/>
    <cellStyle name="계산 2 3 2 9 4" xfId="24478"/>
    <cellStyle name="계산 2 3 3" xfId="5902"/>
    <cellStyle name="계산 2 3 3 10" xfId="7275"/>
    <cellStyle name="계산 2 3 3 10 2" xfId="13241"/>
    <cellStyle name="계산 2 3 3 10 3" xfId="18997"/>
    <cellStyle name="계산 2 3 3 10 4" xfId="24479"/>
    <cellStyle name="계산 2 3 3 11" xfId="11875"/>
    <cellStyle name="계산 2 3 3 12" xfId="17632"/>
    <cellStyle name="계산 2 3 3 13" xfId="23129"/>
    <cellStyle name="계산 2 3 3 2" xfId="7276"/>
    <cellStyle name="계산 2 3 3 2 2" xfId="13242"/>
    <cellStyle name="계산 2 3 3 2 3" xfId="18998"/>
    <cellStyle name="계산 2 3 3 2 4" xfId="24480"/>
    <cellStyle name="계산 2 3 3 3" xfId="7277"/>
    <cellStyle name="계산 2 3 3 3 2" xfId="13243"/>
    <cellStyle name="계산 2 3 3 3 3" xfId="18999"/>
    <cellStyle name="계산 2 3 3 3 4" xfId="24481"/>
    <cellStyle name="계산 2 3 3 4" xfId="7278"/>
    <cellStyle name="계산 2 3 3 4 2" xfId="13244"/>
    <cellStyle name="계산 2 3 3 4 3" xfId="19000"/>
    <cellStyle name="계산 2 3 3 4 4" xfId="24482"/>
    <cellStyle name="계산 2 3 3 5" xfId="7279"/>
    <cellStyle name="계산 2 3 3 5 2" xfId="13245"/>
    <cellStyle name="계산 2 3 3 5 3" xfId="19001"/>
    <cellStyle name="계산 2 3 3 5 4" xfId="24483"/>
    <cellStyle name="계산 2 3 3 6" xfId="7280"/>
    <cellStyle name="계산 2 3 3 6 2" xfId="13246"/>
    <cellStyle name="계산 2 3 3 6 3" xfId="19002"/>
    <cellStyle name="계산 2 3 3 6 4" xfId="24484"/>
    <cellStyle name="계산 2 3 3 7" xfId="7281"/>
    <cellStyle name="계산 2 3 3 7 2" xfId="13247"/>
    <cellStyle name="계산 2 3 3 7 3" xfId="19003"/>
    <cellStyle name="계산 2 3 3 7 4" xfId="24485"/>
    <cellStyle name="계산 2 3 3 8" xfId="7282"/>
    <cellStyle name="계산 2 3 3 8 2" xfId="13248"/>
    <cellStyle name="계산 2 3 3 8 3" xfId="19004"/>
    <cellStyle name="계산 2 3 3 8 4" xfId="24486"/>
    <cellStyle name="계산 2 3 3 9" xfId="7283"/>
    <cellStyle name="계산 2 3 3 9 2" xfId="13249"/>
    <cellStyle name="계산 2 3 3 9 3" xfId="19005"/>
    <cellStyle name="계산 2 3 3 9 4" xfId="24487"/>
    <cellStyle name="계산 2 3 4" xfId="7284"/>
    <cellStyle name="계산 2 3 4 2" xfId="13250"/>
    <cellStyle name="계산 2 3 4 3" xfId="19006"/>
    <cellStyle name="계산 2 3 4 4" xfId="24488"/>
    <cellStyle name="계산 2 3 5" xfId="7285"/>
    <cellStyle name="계산 2 3 5 2" xfId="13251"/>
    <cellStyle name="계산 2 3 5 3" xfId="19007"/>
    <cellStyle name="계산 2 3 5 4" xfId="24489"/>
    <cellStyle name="계산 2 3 6" xfId="7286"/>
    <cellStyle name="계산 2 3 6 2" xfId="13252"/>
    <cellStyle name="계산 2 3 6 3" xfId="19008"/>
    <cellStyle name="계산 2 3 6 4" xfId="24490"/>
    <cellStyle name="계산 2 3 7" xfId="7287"/>
    <cellStyle name="계산 2 3 7 2" xfId="13253"/>
    <cellStyle name="계산 2 3 7 3" xfId="19009"/>
    <cellStyle name="계산 2 3 7 4" xfId="24491"/>
    <cellStyle name="계산 2 3 8" xfId="7288"/>
    <cellStyle name="계산 2 3 8 2" xfId="13254"/>
    <cellStyle name="계산 2 3 8 3" xfId="19010"/>
    <cellStyle name="계산 2 3 8 4" xfId="24492"/>
    <cellStyle name="계산 2 3 9" xfId="7289"/>
    <cellStyle name="계산 2 3 9 2" xfId="13255"/>
    <cellStyle name="계산 2 3 9 3" xfId="19011"/>
    <cellStyle name="계산 2 3 9 4" xfId="24493"/>
    <cellStyle name="계산 2 4" xfId="5524"/>
    <cellStyle name="계산 2 4 2" xfId="5812"/>
    <cellStyle name="계산 2 4 2 10" xfId="11785"/>
    <cellStyle name="계산 2 4 2 11" xfId="17549"/>
    <cellStyle name="계산 2 4 2 12" xfId="23065"/>
    <cellStyle name="계산 2 4 2 2" xfId="7290"/>
    <cellStyle name="계산 2 4 2 2 2" xfId="13256"/>
    <cellStyle name="계산 2 4 2 2 3" xfId="19012"/>
    <cellStyle name="계산 2 4 2 2 4" xfId="24494"/>
    <cellStyle name="계산 2 4 2 3" xfId="7291"/>
    <cellStyle name="계산 2 4 2 3 2" xfId="13257"/>
    <cellStyle name="계산 2 4 2 3 3" xfId="19013"/>
    <cellStyle name="계산 2 4 2 3 4" xfId="24495"/>
    <cellStyle name="계산 2 4 2 4" xfId="7292"/>
    <cellStyle name="계산 2 4 2 4 2" xfId="13258"/>
    <cellStyle name="계산 2 4 2 4 3" xfId="19014"/>
    <cellStyle name="계산 2 4 2 4 4" xfId="24496"/>
    <cellStyle name="계산 2 4 2 5" xfId="7293"/>
    <cellStyle name="계산 2 4 2 5 2" xfId="13259"/>
    <cellStyle name="계산 2 4 2 5 3" xfId="19015"/>
    <cellStyle name="계산 2 4 2 5 4" xfId="24497"/>
    <cellStyle name="계산 2 4 2 6" xfId="7294"/>
    <cellStyle name="계산 2 4 2 6 2" xfId="13260"/>
    <cellStyle name="계산 2 4 2 6 3" xfId="19016"/>
    <cellStyle name="계산 2 4 2 6 4" xfId="24498"/>
    <cellStyle name="계산 2 4 2 7" xfId="7295"/>
    <cellStyle name="계산 2 4 2 7 2" xfId="13261"/>
    <cellStyle name="계산 2 4 2 7 3" xfId="19017"/>
    <cellStyle name="계산 2 4 2 7 4" xfId="24499"/>
    <cellStyle name="계산 2 4 2 8" xfId="7296"/>
    <cellStyle name="계산 2 4 2 8 2" xfId="13262"/>
    <cellStyle name="계산 2 4 2 8 3" xfId="19018"/>
    <cellStyle name="계산 2 4 2 8 4" xfId="24500"/>
    <cellStyle name="계산 2 4 2 9" xfId="7297"/>
    <cellStyle name="계산 2 4 2 9 2" xfId="13263"/>
    <cellStyle name="계산 2 4 2 9 3" xfId="19019"/>
    <cellStyle name="계산 2 4 2 9 4" xfId="24501"/>
    <cellStyle name="계산 2 4 3" xfId="6035"/>
    <cellStyle name="계산 2 4 3 10" xfId="7298"/>
    <cellStyle name="계산 2 4 3 10 2" xfId="13264"/>
    <cellStyle name="계산 2 4 3 10 3" xfId="19020"/>
    <cellStyle name="계산 2 4 3 10 4" xfId="24502"/>
    <cellStyle name="계산 2 4 3 11" xfId="12008"/>
    <cellStyle name="계산 2 4 3 12" xfId="17765"/>
    <cellStyle name="계산 2 4 3 13" xfId="23262"/>
    <cellStyle name="계산 2 4 3 2" xfId="7299"/>
    <cellStyle name="계산 2 4 3 2 2" xfId="13265"/>
    <cellStyle name="계산 2 4 3 2 3" xfId="19021"/>
    <cellStyle name="계산 2 4 3 2 4" xfId="24503"/>
    <cellStyle name="계산 2 4 3 3" xfId="7300"/>
    <cellStyle name="계산 2 4 3 3 2" xfId="13266"/>
    <cellStyle name="계산 2 4 3 3 3" xfId="19022"/>
    <cellStyle name="계산 2 4 3 3 4" xfId="24504"/>
    <cellStyle name="계산 2 4 3 4" xfId="7301"/>
    <cellStyle name="계산 2 4 3 4 2" xfId="13267"/>
    <cellStyle name="계산 2 4 3 4 3" xfId="19023"/>
    <cellStyle name="계산 2 4 3 4 4" xfId="24505"/>
    <cellStyle name="계산 2 4 3 5" xfId="7302"/>
    <cellStyle name="계산 2 4 3 5 2" xfId="13268"/>
    <cellStyle name="계산 2 4 3 5 3" xfId="19024"/>
    <cellStyle name="계산 2 4 3 5 4" xfId="24506"/>
    <cellStyle name="계산 2 4 3 6" xfId="7303"/>
    <cellStyle name="계산 2 4 3 6 2" xfId="13269"/>
    <cellStyle name="계산 2 4 3 6 3" xfId="19025"/>
    <cellStyle name="계산 2 4 3 6 4" xfId="24507"/>
    <cellStyle name="계산 2 4 3 7" xfId="7304"/>
    <cellStyle name="계산 2 4 3 7 2" xfId="13270"/>
    <cellStyle name="계산 2 4 3 7 3" xfId="19026"/>
    <cellStyle name="계산 2 4 3 7 4" xfId="24508"/>
    <cellStyle name="계산 2 4 3 8" xfId="7305"/>
    <cellStyle name="계산 2 4 3 8 2" xfId="13271"/>
    <cellStyle name="계산 2 4 3 8 3" xfId="19027"/>
    <cellStyle name="계산 2 4 3 8 4" xfId="24509"/>
    <cellStyle name="계산 2 4 3 9" xfId="7306"/>
    <cellStyle name="계산 2 4 3 9 2" xfId="13272"/>
    <cellStyle name="계산 2 4 3 9 3" xfId="19028"/>
    <cellStyle name="계산 2 4 3 9 4" xfId="24510"/>
    <cellStyle name="계산 2 4 4" xfId="7307"/>
    <cellStyle name="계산 2 4 4 2" xfId="13273"/>
    <cellStyle name="계산 2 4 4 3" xfId="19029"/>
    <cellStyle name="계산 2 4 4 4" xfId="24511"/>
    <cellStyle name="계산 2 4 5" xfId="7308"/>
    <cellStyle name="계산 2 4 5 2" xfId="13274"/>
    <cellStyle name="계산 2 4 5 3" xfId="19030"/>
    <cellStyle name="계산 2 4 5 4" xfId="24512"/>
    <cellStyle name="계산 2 4 6" xfId="7309"/>
    <cellStyle name="계산 2 4 6 2" xfId="13275"/>
    <cellStyle name="계산 2 4 6 3" xfId="19031"/>
    <cellStyle name="계산 2 4 6 4" xfId="24513"/>
    <cellStyle name="계산 2 4 7" xfId="11518"/>
    <cellStyle name="계산 2 4 8" xfId="17307"/>
    <cellStyle name="계산 2 5" xfId="5531"/>
    <cellStyle name="계산 2 5 2" xfId="5819"/>
    <cellStyle name="계산 2 5 2 10" xfId="11792"/>
    <cellStyle name="계산 2 5 2 11" xfId="17555"/>
    <cellStyle name="계산 2 5 2 12" xfId="23071"/>
    <cellStyle name="계산 2 5 2 2" xfId="7310"/>
    <cellStyle name="계산 2 5 2 2 2" xfId="13276"/>
    <cellStyle name="계산 2 5 2 2 3" xfId="19032"/>
    <cellStyle name="계산 2 5 2 2 4" xfId="24514"/>
    <cellStyle name="계산 2 5 2 3" xfId="7311"/>
    <cellStyle name="계산 2 5 2 3 2" xfId="13277"/>
    <cellStyle name="계산 2 5 2 3 3" xfId="19033"/>
    <cellStyle name="계산 2 5 2 3 4" xfId="24515"/>
    <cellStyle name="계산 2 5 2 4" xfId="7312"/>
    <cellStyle name="계산 2 5 2 4 2" xfId="13278"/>
    <cellStyle name="계산 2 5 2 4 3" xfId="19034"/>
    <cellStyle name="계산 2 5 2 4 4" xfId="24516"/>
    <cellStyle name="계산 2 5 2 5" xfId="7313"/>
    <cellStyle name="계산 2 5 2 5 2" xfId="13279"/>
    <cellStyle name="계산 2 5 2 5 3" xfId="19035"/>
    <cellStyle name="계산 2 5 2 5 4" xfId="24517"/>
    <cellStyle name="계산 2 5 2 6" xfId="7314"/>
    <cellStyle name="계산 2 5 2 6 2" xfId="13280"/>
    <cellStyle name="계산 2 5 2 6 3" xfId="19036"/>
    <cellStyle name="계산 2 5 2 6 4" xfId="24518"/>
    <cellStyle name="계산 2 5 2 7" xfId="7315"/>
    <cellStyle name="계산 2 5 2 7 2" xfId="13281"/>
    <cellStyle name="계산 2 5 2 7 3" xfId="19037"/>
    <cellStyle name="계산 2 5 2 7 4" xfId="24519"/>
    <cellStyle name="계산 2 5 2 8" xfId="7316"/>
    <cellStyle name="계산 2 5 2 8 2" xfId="13282"/>
    <cellStyle name="계산 2 5 2 8 3" xfId="19038"/>
    <cellStyle name="계산 2 5 2 8 4" xfId="24520"/>
    <cellStyle name="계산 2 5 2 9" xfId="7317"/>
    <cellStyle name="계산 2 5 2 9 2" xfId="13283"/>
    <cellStyle name="계산 2 5 2 9 3" xfId="19039"/>
    <cellStyle name="계산 2 5 2 9 4" xfId="24521"/>
    <cellStyle name="계산 2 5 3" xfId="6042"/>
    <cellStyle name="계산 2 5 3 10" xfId="7318"/>
    <cellStyle name="계산 2 5 3 10 2" xfId="13284"/>
    <cellStyle name="계산 2 5 3 10 3" xfId="19040"/>
    <cellStyle name="계산 2 5 3 10 4" xfId="24522"/>
    <cellStyle name="계산 2 5 3 11" xfId="12014"/>
    <cellStyle name="계산 2 5 3 12" xfId="17771"/>
    <cellStyle name="계산 2 5 3 13" xfId="23268"/>
    <cellStyle name="계산 2 5 3 2" xfId="7319"/>
    <cellStyle name="계산 2 5 3 2 2" xfId="13285"/>
    <cellStyle name="계산 2 5 3 2 3" xfId="19041"/>
    <cellStyle name="계산 2 5 3 2 4" xfId="24523"/>
    <cellStyle name="계산 2 5 3 3" xfId="7320"/>
    <cellStyle name="계산 2 5 3 3 2" xfId="13286"/>
    <cellStyle name="계산 2 5 3 3 3" xfId="19042"/>
    <cellStyle name="계산 2 5 3 3 4" xfId="24524"/>
    <cellStyle name="계산 2 5 3 4" xfId="7321"/>
    <cellStyle name="계산 2 5 3 4 2" xfId="13287"/>
    <cellStyle name="계산 2 5 3 4 3" xfId="19043"/>
    <cellStyle name="계산 2 5 3 4 4" xfId="24525"/>
    <cellStyle name="계산 2 5 3 5" xfId="7322"/>
    <cellStyle name="계산 2 5 3 5 2" xfId="13288"/>
    <cellStyle name="계산 2 5 3 5 3" xfId="19044"/>
    <cellStyle name="계산 2 5 3 5 4" xfId="24526"/>
    <cellStyle name="계산 2 5 3 6" xfId="7323"/>
    <cellStyle name="계산 2 5 3 6 2" xfId="13289"/>
    <cellStyle name="계산 2 5 3 6 3" xfId="19045"/>
    <cellStyle name="계산 2 5 3 6 4" xfId="24527"/>
    <cellStyle name="계산 2 5 3 7" xfId="7324"/>
    <cellStyle name="계산 2 5 3 7 2" xfId="13290"/>
    <cellStyle name="계산 2 5 3 7 3" xfId="19046"/>
    <cellStyle name="계산 2 5 3 7 4" xfId="24528"/>
    <cellStyle name="계산 2 5 3 8" xfId="7325"/>
    <cellStyle name="계산 2 5 3 8 2" xfId="13291"/>
    <cellStyle name="계산 2 5 3 8 3" xfId="19047"/>
    <cellStyle name="계산 2 5 3 8 4" xfId="24529"/>
    <cellStyle name="계산 2 5 3 9" xfId="7326"/>
    <cellStyle name="계산 2 5 3 9 2" xfId="13292"/>
    <cellStyle name="계산 2 5 3 9 3" xfId="19048"/>
    <cellStyle name="계산 2 5 3 9 4" xfId="24530"/>
    <cellStyle name="계산 2 5 4" xfId="7327"/>
    <cellStyle name="계산 2 5 4 2" xfId="13293"/>
    <cellStyle name="계산 2 5 4 3" xfId="19049"/>
    <cellStyle name="계산 2 5 4 4" xfId="24531"/>
    <cellStyle name="계산 2 5 5" xfId="7328"/>
    <cellStyle name="계산 2 5 5 2" xfId="13294"/>
    <cellStyle name="계산 2 5 5 3" xfId="19050"/>
    <cellStyle name="계산 2 5 5 4" xfId="24532"/>
    <cellStyle name="계산 2 5 6" xfId="7329"/>
    <cellStyle name="계산 2 5 6 2" xfId="13295"/>
    <cellStyle name="계산 2 5 6 3" xfId="19051"/>
    <cellStyle name="계산 2 5 6 4" xfId="24533"/>
    <cellStyle name="계산 2 5 7" xfId="7330"/>
    <cellStyle name="계산 2 5 7 2" xfId="13296"/>
    <cellStyle name="계산 2 5 7 3" xfId="19052"/>
    <cellStyle name="계산 2 5 7 4" xfId="24534"/>
    <cellStyle name="계산 2 5 8" xfId="11524"/>
    <cellStyle name="계산 2 5 9" xfId="17312"/>
    <cellStyle name="계산 2 6" xfId="5447"/>
    <cellStyle name="계산 2 6 10" xfId="17235"/>
    <cellStyle name="계산 2 6 11" xfId="17521"/>
    <cellStyle name="계산 2 6 2" xfId="5735"/>
    <cellStyle name="계산 2 6 2 10" xfId="7331"/>
    <cellStyle name="계산 2 6 2 10 2" xfId="13297"/>
    <cellStyle name="계산 2 6 2 10 3" xfId="19053"/>
    <cellStyle name="계산 2 6 2 10 4" xfId="24535"/>
    <cellStyle name="계산 2 6 2 11" xfId="11708"/>
    <cellStyle name="계산 2 6 2 12" xfId="17475"/>
    <cellStyle name="계산 2 6 2 13" xfId="22995"/>
    <cellStyle name="계산 2 6 2 2" xfId="7332"/>
    <cellStyle name="계산 2 6 2 2 2" xfId="13298"/>
    <cellStyle name="계산 2 6 2 2 3" xfId="19054"/>
    <cellStyle name="계산 2 6 2 2 4" xfId="24536"/>
    <cellStyle name="계산 2 6 2 3" xfId="7333"/>
    <cellStyle name="계산 2 6 2 3 2" xfId="13299"/>
    <cellStyle name="계산 2 6 2 3 3" xfId="19055"/>
    <cellStyle name="계산 2 6 2 3 4" xfId="24537"/>
    <cellStyle name="계산 2 6 2 4" xfId="7334"/>
    <cellStyle name="계산 2 6 2 4 2" xfId="13300"/>
    <cellStyle name="계산 2 6 2 4 3" xfId="19056"/>
    <cellStyle name="계산 2 6 2 4 4" xfId="24538"/>
    <cellStyle name="계산 2 6 2 5" xfId="7335"/>
    <cellStyle name="계산 2 6 2 5 2" xfId="13301"/>
    <cellStyle name="계산 2 6 2 5 3" xfId="19057"/>
    <cellStyle name="계산 2 6 2 5 4" xfId="24539"/>
    <cellStyle name="계산 2 6 2 6" xfId="7336"/>
    <cellStyle name="계산 2 6 2 6 2" xfId="13302"/>
    <cellStyle name="계산 2 6 2 6 3" xfId="19058"/>
    <cellStyle name="계산 2 6 2 6 4" xfId="24540"/>
    <cellStyle name="계산 2 6 2 7" xfId="7337"/>
    <cellStyle name="계산 2 6 2 7 2" xfId="13303"/>
    <cellStyle name="계산 2 6 2 7 3" xfId="19059"/>
    <cellStyle name="계산 2 6 2 7 4" xfId="24541"/>
    <cellStyle name="계산 2 6 2 8" xfId="7338"/>
    <cellStyle name="계산 2 6 2 8 2" xfId="13304"/>
    <cellStyle name="계산 2 6 2 8 3" xfId="19060"/>
    <cellStyle name="계산 2 6 2 8 4" xfId="24542"/>
    <cellStyle name="계산 2 6 2 9" xfId="7339"/>
    <cellStyle name="계산 2 6 2 9 2" xfId="13305"/>
    <cellStyle name="계산 2 6 2 9 3" xfId="19061"/>
    <cellStyle name="계산 2 6 2 9 4" xfId="24543"/>
    <cellStyle name="계산 2 6 3" xfId="5966"/>
    <cellStyle name="계산 2 6 3 10" xfId="7340"/>
    <cellStyle name="계산 2 6 3 10 2" xfId="13306"/>
    <cellStyle name="계산 2 6 3 10 3" xfId="19062"/>
    <cellStyle name="계산 2 6 3 10 4" xfId="24544"/>
    <cellStyle name="계산 2 6 3 11" xfId="11939"/>
    <cellStyle name="계산 2 6 3 12" xfId="17696"/>
    <cellStyle name="계산 2 6 3 13" xfId="23193"/>
    <cellStyle name="계산 2 6 3 2" xfId="7341"/>
    <cellStyle name="계산 2 6 3 2 2" xfId="13307"/>
    <cellStyle name="계산 2 6 3 2 3" xfId="19063"/>
    <cellStyle name="계산 2 6 3 2 4" xfId="24545"/>
    <cellStyle name="계산 2 6 3 3" xfId="7342"/>
    <cellStyle name="계산 2 6 3 3 2" xfId="13308"/>
    <cellStyle name="계산 2 6 3 3 3" xfId="19064"/>
    <cellStyle name="계산 2 6 3 3 4" xfId="24546"/>
    <cellStyle name="계산 2 6 3 4" xfId="7343"/>
    <cellStyle name="계산 2 6 3 4 2" xfId="13309"/>
    <cellStyle name="계산 2 6 3 4 3" xfId="19065"/>
    <cellStyle name="계산 2 6 3 4 4" xfId="24547"/>
    <cellStyle name="계산 2 6 3 5" xfId="7344"/>
    <cellStyle name="계산 2 6 3 5 2" xfId="13310"/>
    <cellStyle name="계산 2 6 3 5 3" xfId="19066"/>
    <cellStyle name="계산 2 6 3 5 4" xfId="24548"/>
    <cellStyle name="계산 2 6 3 6" xfId="7345"/>
    <cellStyle name="계산 2 6 3 6 2" xfId="13311"/>
    <cellStyle name="계산 2 6 3 6 3" xfId="19067"/>
    <cellStyle name="계산 2 6 3 6 4" xfId="24549"/>
    <cellStyle name="계산 2 6 3 7" xfId="7346"/>
    <cellStyle name="계산 2 6 3 7 2" xfId="13312"/>
    <cellStyle name="계산 2 6 3 7 3" xfId="19068"/>
    <cellStyle name="계산 2 6 3 7 4" xfId="24550"/>
    <cellStyle name="계산 2 6 3 8" xfId="7347"/>
    <cellStyle name="계산 2 6 3 8 2" xfId="13313"/>
    <cellStyle name="계산 2 6 3 8 3" xfId="19069"/>
    <cellStyle name="계산 2 6 3 8 4" xfId="24551"/>
    <cellStyle name="계산 2 6 3 9" xfId="7348"/>
    <cellStyle name="계산 2 6 3 9 2" xfId="13314"/>
    <cellStyle name="계산 2 6 3 9 3" xfId="19070"/>
    <cellStyle name="계산 2 6 3 9 4" xfId="24552"/>
    <cellStyle name="계산 2 6 4" xfId="7349"/>
    <cellStyle name="계산 2 6 4 2" xfId="13315"/>
    <cellStyle name="계산 2 6 4 3" xfId="19071"/>
    <cellStyle name="계산 2 6 4 4" xfId="24553"/>
    <cellStyle name="계산 2 6 5" xfId="7350"/>
    <cellStyle name="계산 2 6 5 2" xfId="13316"/>
    <cellStyle name="계산 2 6 5 3" xfId="19072"/>
    <cellStyle name="계산 2 6 5 4" xfId="24554"/>
    <cellStyle name="계산 2 6 6" xfId="7351"/>
    <cellStyle name="계산 2 6 6 2" xfId="13317"/>
    <cellStyle name="계산 2 6 6 3" xfId="19073"/>
    <cellStyle name="계산 2 6 6 4" xfId="24555"/>
    <cellStyle name="계산 2 6 7" xfId="7352"/>
    <cellStyle name="계산 2 6 7 2" xfId="13318"/>
    <cellStyle name="계산 2 6 7 3" xfId="19074"/>
    <cellStyle name="계산 2 6 7 4" xfId="24556"/>
    <cellStyle name="계산 2 6 8" xfId="7353"/>
    <cellStyle name="계산 2 6 8 2" xfId="13319"/>
    <cellStyle name="계산 2 6 8 3" xfId="19075"/>
    <cellStyle name="계산 2 6 8 4" xfId="24557"/>
    <cellStyle name="계산 2 6 9" xfId="11441"/>
    <cellStyle name="계산 2 7" xfId="7354"/>
    <cellStyle name="계산 2 7 2" xfId="13320"/>
    <cellStyle name="계산 2 7 3" xfId="19076"/>
    <cellStyle name="계산 2 7 4" xfId="24558"/>
    <cellStyle name="계산 2 8" xfId="11246"/>
    <cellStyle name="계산 3" xfId="544"/>
    <cellStyle name="계산 3 2" xfId="5132"/>
    <cellStyle name="계산 3 2 2" xfId="5555"/>
    <cellStyle name="계산 3 2 2 2" xfId="5843"/>
    <cellStyle name="계산 3 2 2 2 10" xfId="11816"/>
    <cellStyle name="계산 3 2 2 2 11" xfId="17577"/>
    <cellStyle name="계산 3 2 2 2 12" xfId="23087"/>
    <cellStyle name="계산 3 2 2 2 2" xfId="7355"/>
    <cellStyle name="계산 3 2 2 2 2 2" xfId="13321"/>
    <cellStyle name="계산 3 2 2 2 2 3" xfId="19077"/>
    <cellStyle name="계산 3 2 2 2 2 4" xfId="24559"/>
    <cellStyle name="계산 3 2 2 2 3" xfId="7356"/>
    <cellStyle name="계산 3 2 2 2 3 2" xfId="13322"/>
    <cellStyle name="계산 3 2 2 2 3 3" xfId="19078"/>
    <cellStyle name="계산 3 2 2 2 3 4" xfId="24560"/>
    <cellStyle name="계산 3 2 2 2 4" xfId="7357"/>
    <cellStyle name="계산 3 2 2 2 4 2" xfId="13323"/>
    <cellStyle name="계산 3 2 2 2 4 3" xfId="19079"/>
    <cellStyle name="계산 3 2 2 2 4 4" xfId="24561"/>
    <cellStyle name="계산 3 2 2 2 5" xfId="7358"/>
    <cellStyle name="계산 3 2 2 2 5 2" xfId="13324"/>
    <cellStyle name="계산 3 2 2 2 5 3" xfId="19080"/>
    <cellStyle name="계산 3 2 2 2 5 4" xfId="24562"/>
    <cellStyle name="계산 3 2 2 2 6" xfId="7359"/>
    <cellStyle name="계산 3 2 2 2 6 2" xfId="13325"/>
    <cellStyle name="계산 3 2 2 2 6 3" xfId="19081"/>
    <cellStyle name="계산 3 2 2 2 6 4" xfId="24563"/>
    <cellStyle name="계산 3 2 2 2 7" xfId="7360"/>
    <cellStyle name="계산 3 2 2 2 7 2" xfId="13326"/>
    <cellStyle name="계산 3 2 2 2 7 3" xfId="19082"/>
    <cellStyle name="계산 3 2 2 2 7 4" xfId="24564"/>
    <cellStyle name="계산 3 2 2 2 8" xfId="7361"/>
    <cellStyle name="계산 3 2 2 2 8 2" xfId="13327"/>
    <cellStyle name="계산 3 2 2 2 8 3" xfId="19083"/>
    <cellStyle name="계산 3 2 2 2 8 4" xfId="24565"/>
    <cellStyle name="계산 3 2 2 2 9" xfId="7362"/>
    <cellStyle name="계산 3 2 2 2 9 2" xfId="13328"/>
    <cellStyle name="계산 3 2 2 2 9 3" xfId="19084"/>
    <cellStyle name="계산 3 2 2 2 9 4" xfId="24566"/>
    <cellStyle name="계산 3 2 2 3" xfId="6064"/>
    <cellStyle name="계산 3 2 2 3 10" xfId="7363"/>
    <cellStyle name="계산 3 2 2 3 10 2" xfId="13329"/>
    <cellStyle name="계산 3 2 2 3 10 3" xfId="19085"/>
    <cellStyle name="계산 3 2 2 3 10 4" xfId="24567"/>
    <cellStyle name="계산 3 2 2 3 11" xfId="12036"/>
    <cellStyle name="계산 3 2 2 3 12" xfId="17792"/>
    <cellStyle name="계산 3 2 2 3 13" xfId="23289"/>
    <cellStyle name="계산 3 2 2 3 2" xfId="7364"/>
    <cellStyle name="계산 3 2 2 3 2 2" xfId="13330"/>
    <cellStyle name="계산 3 2 2 3 2 3" xfId="19086"/>
    <cellStyle name="계산 3 2 2 3 2 4" xfId="24568"/>
    <cellStyle name="계산 3 2 2 3 3" xfId="7365"/>
    <cellStyle name="계산 3 2 2 3 3 2" xfId="13331"/>
    <cellStyle name="계산 3 2 2 3 3 3" xfId="19087"/>
    <cellStyle name="계산 3 2 2 3 3 4" xfId="24569"/>
    <cellStyle name="계산 3 2 2 3 4" xfId="7366"/>
    <cellStyle name="계산 3 2 2 3 4 2" xfId="13332"/>
    <cellStyle name="계산 3 2 2 3 4 3" xfId="19088"/>
    <cellStyle name="계산 3 2 2 3 4 4" xfId="24570"/>
    <cellStyle name="계산 3 2 2 3 5" xfId="7367"/>
    <cellStyle name="계산 3 2 2 3 5 2" xfId="13333"/>
    <cellStyle name="계산 3 2 2 3 5 3" xfId="19089"/>
    <cellStyle name="계산 3 2 2 3 5 4" xfId="24571"/>
    <cellStyle name="계산 3 2 2 3 6" xfId="7368"/>
    <cellStyle name="계산 3 2 2 3 6 2" xfId="13334"/>
    <cellStyle name="계산 3 2 2 3 6 3" xfId="19090"/>
    <cellStyle name="계산 3 2 2 3 6 4" xfId="24572"/>
    <cellStyle name="계산 3 2 2 3 7" xfId="7369"/>
    <cellStyle name="계산 3 2 2 3 7 2" xfId="13335"/>
    <cellStyle name="계산 3 2 2 3 7 3" xfId="19091"/>
    <cellStyle name="계산 3 2 2 3 7 4" xfId="24573"/>
    <cellStyle name="계산 3 2 2 3 8" xfId="7370"/>
    <cellStyle name="계산 3 2 2 3 8 2" xfId="13336"/>
    <cellStyle name="계산 3 2 2 3 8 3" xfId="19092"/>
    <cellStyle name="계산 3 2 2 3 8 4" xfId="24574"/>
    <cellStyle name="계산 3 2 2 3 9" xfId="7371"/>
    <cellStyle name="계산 3 2 2 3 9 2" xfId="13337"/>
    <cellStyle name="계산 3 2 2 3 9 3" xfId="19093"/>
    <cellStyle name="계산 3 2 2 3 9 4" xfId="24575"/>
    <cellStyle name="계산 3 2 2 4" xfId="7372"/>
    <cellStyle name="계산 3 2 2 4 2" xfId="13338"/>
    <cellStyle name="계산 3 2 2 4 3" xfId="19094"/>
    <cellStyle name="계산 3 2 2 4 4" xfId="24576"/>
    <cellStyle name="계산 3 2 2 5" xfId="7373"/>
    <cellStyle name="계산 3 2 2 5 2" xfId="13339"/>
    <cellStyle name="계산 3 2 2 5 3" xfId="19095"/>
    <cellStyle name="계산 3 2 2 5 4" xfId="24577"/>
    <cellStyle name="계산 3 2 2 6" xfId="7374"/>
    <cellStyle name="계산 3 2 2 6 2" xfId="13340"/>
    <cellStyle name="계산 3 2 2 6 3" xfId="19096"/>
    <cellStyle name="계산 3 2 2 6 4" xfId="24578"/>
    <cellStyle name="계산 3 2 2 7" xfId="11548"/>
    <cellStyle name="계산 3 2 2 8" xfId="17328"/>
    <cellStyle name="계산 3 2 3" xfId="5409"/>
    <cellStyle name="계산 3 2 3 2" xfId="5697"/>
    <cellStyle name="계산 3 2 3 2 10" xfId="11670"/>
    <cellStyle name="계산 3 2 3 2 11" xfId="17439"/>
    <cellStyle name="계산 3 2 3 2 12" xfId="22960"/>
    <cellStyle name="계산 3 2 3 2 2" xfId="7375"/>
    <cellStyle name="계산 3 2 3 2 2 2" xfId="13341"/>
    <cellStyle name="계산 3 2 3 2 2 3" xfId="19097"/>
    <cellStyle name="계산 3 2 3 2 2 4" xfId="24579"/>
    <cellStyle name="계산 3 2 3 2 3" xfId="7376"/>
    <cellStyle name="계산 3 2 3 2 3 2" xfId="13342"/>
    <cellStyle name="계산 3 2 3 2 3 3" xfId="19098"/>
    <cellStyle name="계산 3 2 3 2 3 4" xfId="24580"/>
    <cellStyle name="계산 3 2 3 2 4" xfId="7377"/>
    <cellStyle name="계산 3 2 3 2 4 2" xfId="13343"/>
    <cellStyle name="계산 3 2 3 2 4 3" xfId="19099"/>
    <cellStyle name="계산 3 2 3 2 4 4" xfId="24581"/>
    <cellStyle name="계산 3 2 3 2 5" xfId="7378"/>
    <cellStyle name="계산 3 2 3 2 5 2" xfId="13344"/>
    <cellStyle name="계산 3 2 3 2 5 3" xfId="19100"/>
    <cellStyle name="계산 3 2 3 2 5 4" xfId="24582"/>
    <cellStyle name="계산 3 2 3 2 6" xfId="7379"/>
    <cellStyle name="계산 3 2 3 2 6 2" xfId="13345"/>
    <cellStyle name="계산 3 2 3 2 6 3" xfId="19101"/>
    <cellStyle name="계산 3 2 3 2 6 4" xfId="24583"/>
    <cellStyle name="계산 3 2 3 2 7" xfId="7380"/>
    <cellStyle name="계산 3 2 3 2 7 2" xfId="13346"/>
    <cellStyle name="계산 3 2 3 2 7 3" xfId="19102"/>
    <cellStyle name="계산 3 2 3 2 7 4" xfId="24584"/>
    <cellStyle name="계산 3 2 3 2 8" xfId="7381"/>
    <cellStyle name="계산 3 2 3 2 8 2" xfId="13347"/>
    <cellStyle name="계산 3 2 3 2 8 3" xfId="19103"/>
    <cellStyle name="계산 3 2 3 2 8 4" xfId="24585"/>
    <cellStyle name="계산 3 2 3 2 9" xfId="7382"/>
    <cellStyle name="계산 3 2 3 2 9 2" xfId="13348"/>
    <cellStyle name="계산 3 2 3 2 9 3" xfId="19104"/>
    <cellStyle name="계산 3 2 3 2 9 4" xfId="24586"/>
    <cellStyle name="계산 3 2 3 3" xfId="5936"/>
    <cellStyle name="계산 3 2 3 3 10" xfId="7383"/>
    <cellStyle name="계산 3 2 3 3 10 2" xfId="13349"/>
    <cellStyle name="계산 3 2 3 3 10 3" xfId="19105"/>
    <cellStyle name="계산 3 2 3 3 10 4" xfId="24587"/>
    <cellStyle name="계산 3 2 3 3 11" xfId="11909"/>
    <cellStyle name="계산 3 2 3 3 12" xfId="17666"/>
    <cellStyle name="계산 3 2 3 3 13" xfId="23163"/>
    <cellStyle name="계산 3 2 3 3 2" xfId="7384"/>
    <cellStyle name="계산 3 2 3 3 2 2" xfId="13350"/>
    <cellStyle name="계산 3 2 3 3 2 3" xfId="19106"/>
    <cellStyle name="계산 3 2 3 3 2 4" xfId="24588"/>
    <cellStyle name="계산 3 2 3 3 3" xfId="7385"/>
    <cellStyle name="계산 3 2 3 3 3 2" xfId="13351"/>
    <cellStyle name="계산 3 2 3 3 3 3" xfId="19107"/>
    <cellStyle name="계산 3 2 3 3 3 4" xfId="24589"/>
    <cellStyle name="계산 3 2 3 3 4" xfId="7386"/>
    <cellStyle name="계산 3 2 3 3 4 2" xfId="13352"/>
    <cellStyle name="계산 3 2 3 3 4 3" xfId="19108"/>
    <cellStyle name="계산 3 2 3 3 4 4" xfId="24590"/>
    <cellStyle name="계산 3 2 3 3 5" xfId="7387"/>
    <cellStyle name="계산 3 2 3 3 5 2" xfId="13353"/>
    <cellStyle name="계산 3 2 3 3 5 3" xfId="19109"/>
    <cellStyle name="계산 3 2 3 3 5 4" xfId="24591"/>
    <cellStyle name="계산 3 2 3 3 6" xfId="7388"/>
    <cellStyle name="계산 3 2 3 3 6 2" xfId="13354"/>
    <cellStyle name="계산 3 2 3 3 6 3" xfId="19110"/>
    <cellStyle name="계산 3 2 3 3 6 4" xfId="24592"/>
    <cellStyle name="계산 3 2 3 3 7" xfId="7389"/>
    <cellStyle name="계산 3 2 3 3 7 2" xfId="13355"/>
    <cellStyle name="계산 3 2 3 3 7 3" xfId="19111"/>
    <cellStyle name="계산 3 2 3 3 7 4" xfId="24593"/>
    <cellStyle name="계산 3 2 3 3 8" xfId="7390"/>
    <cellStyle name="계산 3 2 3 3 8 2" xfId="13356"/>
    <cellStyle name="계산 3 2 3 3 8 3" xfId="19112"/>
    <cellStyle name="계산 3 2 3 3 8 4" xfId="24594"/>
    <cellStyle name="계산 3 2 3 3 9" xfId="7391"/>
    <cellStyle name="계산 3 2 3 3 9 2" xfId="13357"/>
    <cellStyle name="계산 3 2 3 3 9 3" xfId="19113"/>
    <cellStyle name="계산 3 2 3 3 9 4" xfId="24595"/>
    <cellStyle name="계산 3 2 3 4" xfId="7392"/>
    <cellStyle name="계산 3 2 3 4 2" xfId="13358"/>
    <cellStyle name="계산 3 2 3 4 3" xfId="19114"/>
    <cellStyle name="계산 3 2 3 4 4" xfId="24596"/>
    <cellStyle name="계산 3 2 3 5" xfId="7393"/>
    <cellStyle name="계산 3 2 3 5 2" xfId="13359"/>
    <cellStyle name="계산 3 2 3 5 3" xfId="19115"/>
    <cellStyle name="계산 3 2 3 5 4" xfId="24597"/>
    <cellStyle name="계산 3 2 3 6" xfId="7394"/>
    <cellStyle name="계산 3 2 3 6 2" xfId="13360"/>
    <cellStyle name="계산 3 2 3 6 3" xfId="19116"/>
    <cellStyle name="계산 3 2 3 6 4" xfId="24598"/>
    <cellStyle name="계산 3 2 3 7" xfId="11403"/>
    <cellStyle name="계산 3 2 3 8" xfId="17201"/>
    <cellStyle name="계산 3 2 4" xfId="5485"/>
    <cellStyle name="계산 3 2 4 2" xfId="5773"/>
    <cellStyle name="계산 3 2 4 2 10" xfId="11746"/>
    <cellStyle name="계산 3 2 4 2 11" xfId="17512"/>
    <cellStyle name="계산 3 2 4 2 12" xfId="23026"/>
    <cellStyle name="계산 3 2 4 2 2" xfId="7395"/>
    <cellStyle name="계산 3 2 4 2 2 2" xfId="13361"/>
    <cellStyle name="계산 3 2 4 2 2 3" xfId="19117"/>
    <cellStyle name="계산 3 2 4 2 2 4" xfId="24599"/>
    <cellStyle name="계산 3 2 4 2 3" xfId="7396"/>
    <cellStyle name="계산 3 2 4 2 3 2" xfId="13362"/>
    <cellStyle name="계산 3 2 4 2 3 3" xfId="19118"/>
    <cellStyle name="계산 3 2 4 2 3 4" xfId="24600"/>
    <cellStyle name="계산 3 2 4 2 4" xfId="7397"/>
    <cellStyle name="계산 3 2 4 2 4 2" xfId="13363"/>
    <cellStyle name="계산 3 2 4 2 4 3" xfId="19119"/>
    <cellStyle name="계산 3 2 4 2 4 4" xfId="24601"/>
    <cellStyle name="계산 3 2 4 2 5" xfId="7398"/>
    <cellStyle name="계산 3 2 4 2 5 2" xfId="13364"/>
    <cellStyle name="계산 3 2 4 2 5 3" xfId="19120"/>
    <cellStyle name="계산 3 2 4 2 5 4" xfId="24602"/>
    <cellStyle name="계산 3 2 4 2 6" xfId="7399"/>
    <cellStyle name="계산 3 2 4 2 6 2" xfId="13365"/>
    <cellStyle name="계산 3 2 4 2 6 3" xfId="19121"/>
    <cellStyle name="계산 3 2 4 2 6 4" xfId="24603"/>
    <cellStyle name="계산 3 2 4 2 7" xfId="7400"/>
    <cellStyle name="계산 3 2 4 2 7 2" xfId="13366"/>
    <cellStyle name="계산 3 2 4 2 7 3" xfId="19122"/>
    <cellStyle name="계산 3 2 4 2 7 4" xfId="24604"/>
    <cellStyle name="계산 3 2 4 2 8" xfId="7401"/>
    <cellStyle name="계산 3 2 4 2 8 2" xfId="13367"/>
    <cellStyle name="계산 3 2 4 2 8 3" xfId="19123"/>
    <cellStyle name="계산 3 2 4 2 8 4" xfId="24605"/>
    <cellStyle name="계산 3 2 4 2 9" xfId="7402"/>
    <cellStyle name="계산 3 2 4 2 9 2" xfId="13368"/>
    <cellStyle name="계산 3 2 4 2 9 3" xfId="19124"/>
    <cellStyle name="계산 3 2 4 2 9 4" xfId="24606"/>
    <cellStyle name="계산 3 2 4 3" xfId="5998"/>
    <cellStyle name="계산 3 2 4 3 10" xfId="7403"/>
    <cellStyle name="계산 3 2 4 3 10 2" xfId="13369"/>
    <cellStyle name="계산 3 2 4 3 10 3" xfId="19125"/>
    <cellStyle name="계산 3 2 4 3 10 4" xfId="24607"/>
    <cellStyle name="계산 3 2 4 3 11" xfId="11971"/>
    <cellStyle name="계산 3 2 4 3 12" xfId="17728"/>
    <cellStyle name="계산 3 2 4 3 13" xfId="23225"/>
    <cellStyle name="계산 3 2 4 3 2" xfId="7404"/>
    <cellStyle name="계산 3 2 4 3 2 2" xfId="13370"/>
    <cellStyle name="계산 3 2 4 3 2 3" xfId="19126"/>
    <cellStyle name="계산 3 2 4 3 2 4" xfId="24608"/>
    <cellStyle name="계산 3 2 4 3 3" xfId="7405"/>
    <cellStyle name="계산 3 2 4 3 3 2" xfId="13371"/>
    <cellStyle name="계산 3 2 4 3 3 3" xfId="19127"/>
    <cellStyle name="계산 3 2 4 3 3 4" xfId="24609"/>
    <cellStyle name="계산 3 2 4 3 4" xfId="7406"/>
    <cellStyle name="계산 3 2 4 3 4 2" xfId="13372"/>
    <cellStyle name="계산 3 2 4 3 4 3" xfId="19128"/>
    <cellStyle name="계산 3 2 4 3 4 4" xfId="24610"/>
    <cellStyle name="계산 3 2 4 3 5" xfId="7407"/>
    <cellStyle name="계산 3 2 4 3 5 2" xfId="13373"/>
    <cellStyle name="계산 3 2 4 3 5 3" xfId="19129"/>
    <cellStyle name="계산 3 2 4 3 5 4" xfId="24611"/>
    <cellStyle name="계산 3 2 4 3 6" xfId="7408"/>
    <cellStyle name="계산 3 2 4 3 6 2" xfId="13374"/>
    <cellStyle name="계산 3 2 4 3 6 3" xfId="19130"/>
    <cellStyle name="계산 3 2 4 3 6 4" xfId="24612"/>
    <cellStyle name="계산 3 2 4 3 7" xfId="7409"/>
    <cellStyle name="계산 3 2 4 3 7 2" xfId="13375"/>
    <cellStyle name="계산 3 2 4 3 7 3" xfId="19131"/>
    <cellStyle name="계산 3 2 4 3 7 4" xfId="24613"/>
    <cellStyle name="계산 3 2 4 3 8" xfId="7410"/>
    <cellStyle name="계산 3 2 4 3 8 2" xfId="13376"/>
    <cellStyle name="계산 3 2 4 3 8 3" xfId="19132"/>
    <cellStyle name="계산 3 2 4 3 8 4" xfId="24614"/>
    <cellStyle name="계산 3 2 4 3 9" xfId="7411"/>
    <cellStyle name="계산 3 2 4 3 9 2" xfId="13377"/>
    <cellStyle name="계산 3 2 4 3 9 3" xfId="19133"/>
    <cellStyle name="계산 3 2 4 3 9 4" xfId="24615"/>
    <cellStyle name="계산 3 2 4 4" xfId="7412"/>
    <cellStyle name="계산 3 2 4 4 2" xfId="13378"/>
    <cellStyle name="계산 3 2 4 4 3" xfId="19134"/>
    <cellStyle name="계산 3 2 4 4 4" xfId="24616"/>
    <cellStyle name="계산 3 2 4 5" xfId="7413"/>
    <cellStyle name="계산 3 2 4 5 2" xfId="13379"/>
    <cellStyle name="계산 3 2 4 5 3" xfId="19135"/>
    <cellStyle name="계산 3 2 4 5 4" xfId="24617"/>
    <cellStyle name="계산 3 2 4 6" xfId="7414"/>
    <cellStyle name="계산 3 2 4 6 2" xfId="13380"/>
    <cellStyle name="계산 3 2 4 6 3" xfId="19136"/>
    <cellStyle name="계산 3 2 4 6 4" xfId="24618"/>
    <cellStyle name="계산 3 2 4 7" xfId="7415"/>
    <cellStyle name="계산 3 2 4 7 2" xfId="13381"/>
    <cellStyle name="계산 3 2 4 7 3" xfId="19137"/>
    <cellStyle name="계산 3 2 4 7 4" xfId="24619"/>
    <cellStyle name="계산 3 2 4 8" xfId="11479"/>
    <cellStyle name="계산 3 2 4 9" xfId="17271"/>
    <cellStyle name="계산 3 2 5" xfId="5505"/>
    <cellStyle name="계산 3 2 5 10" xfId="17288"/>
    <cellStyle name="계산 3 2 5 11" xfId="22888"/>
    <cellStyle name="계산 3 2 5 2" xfId="5793"/>
    <cellStyle name="계산 3 2 5 2 10" xfId="7416"/>
    <cellStyle name="계산 3 2 5 2 10 2" xfId="13382"/>
    <cellStyle name="계산 3 2 5 2 10 3" xfId="19138"/>
    <cellStyle name="계산 3 2 5 2 10 4" xfId="24620"/>
    <cellStyle name="계산 3 2 5 2 11" xfId="11766"/>
    <cellStyle name="계산 3 2 5 2 12" xfId="17530"/>
    <cellStyle name="계산 3 2 5 2 13" xfId="23046"/>
    <cellStyle name="계산 3 2 5 2 2" xfId="7417"/>
    <cellStyle name="계산 3 2 5 2 2 2" xfId="13383"/>
    <cellStyle name="계산 3 2 5 2 2 3" xfId="19139"/>
    <cellStyle name="계산 3 2 5 2 2 4" xfId="24621"/>
    <cellStyle name="계산 3 2 5 2 3" xfId="7418"/>
    <cellStyle name="계산 3 2 5 2 3 2" xfId="13384"/>
    <cellStyle name="계산 3 2 5 2 3 3" xfId="19140"/>
    <cellStyle name="계산 3 2 5 2 3 4" xfId="24622"/>
    <cellStyle name="계산 3 2 5 2 4" xfId="7419"/>
    <cellStyle name="계산 3 2 5 2 4 2" xfId="13385"/>
    <cellStyle name="계산 3 2 5 2 4 3" xfId="19141"/>
    <cellStyle name="계산 3 2 5 2 4 4" xfId="24623"/>
    <cellStyle name="계산 3 2 5 2 5" xfId="7420"/>
    <cellStyle name="계산 3 2 5 2 5 2" xfId="13386"/>
    <cellStyle name="계산 3 2 5 2 5 3" xfId="19142"/>
    <cellStyle name="계산 3 2 5 2 5 4" xfId="24624"/>
    <cellStyle name="계산 3 2 5 2 6" xfId="7421"/>
    <cellStyle name="계산 3 2 5 2 6 2" xfId="13387"/>
    <cellStyle name="계산 3 2 5 2 6 3" xfId="19143"/>
    <cellStyle name="계산 3 2 5 2 6 4" xfId="24625"/>
    <cellStyle name="계산 3 2 5 2 7" xfId="7422"/>
    <cellStyle name="계산 3 2 5 2 7 2" xfId="13388"/>
    <cellStyle name="계산 3 2 5 2 7 3" xfId="19144"/>
    <cellStyle name="계산 3 2 5 2 7 4" xfId="24626"/>
    <cellStyle name="계산 3 2 5 2 8" xfId="7423"/>
    <cellStyle name="계산 3 2 5 2 8 2" xfId="13389"/>
    <cellStyle name="계산 3 2 5 2 8 3" xfId="19145"/>
    <cellStyle name="계산 3 2 5 2 8 4" xfId="24627"/>
    <cellStyle name="계산 3 2 5 2 9" xfId="7424"/>
    <cellStyle name="계산 3 2 5 2 9 2" xfId="13390"/>
    <cellStyle name="계산 3 2 5 2 9 3" xfId="19146"/>
    <cellStyle name="계산 3 2 5 2 9 4" xfId="24628"/>
    <cellStyle name="계산 3 2 5 3" xfId="6016"/>
    <cellStyle name="계산 3 2 5 3 10" xfId="7425"/>
    <cellStyle name="계산 3 2 5 3 10 2" xfId="13391"/>
    <cellStyle name="계산 3 2 5 3 10 3" xfId="19147"/>
    <cellStyle name="계산 3 2 5 3 10 4" xfId="24629"/>
    <cellStyle name="계산 3 2 5 3 11" xfId="11989"/>
    <cellStyle name="계산 3 2 5 3 12" xfId="17746"/>
    <cellStyle name="계산 3 2 5 3 13" xfId="23243"/>
    <cellStyle name="계산 3 2 5 3 2" xfId="7426"/>
    <cellStyle name="계산 3 2 5 3 2 2" xfId="13392"/>
    <cellStyle name="계산 3 2 5 3 2 3" xfId="19148"/>
    <cellStyle name="계산 3 2 5 3 2 4" xfId="24630"/>
    <cellStyle name="계산 3 2 5 3 3" xfId="7427"/>
    <cellStyle name="계산 3 2 5 3 3 2" xfId="13393"/>
    <cellStyle name="계산 3 2 5 3 3 3" xfId="19149"/>
    <cellStyle name="계산 3 2 5 3 3 4" xfId="24631"/>
    <cellStyle name="계산 3 2 5 3 4" xfId="7428"/>
    <cellStyle name="계산 3 2 5 3 4 2" xfId="13394"/>
    <cellStyle name="계산 3 2 5 3 4 3" xfId="19150"/>
    <cellStyle name="계산 3 2 5 3 4 4" xfId="24632"/>
    <cellStyle name="계산 3 2 5 3 5" xfId="7429"/>
    <cellStyle name="계산 3 2 5 3 5 2" xfId="13395"/>
    <cellStyle name="계산 3 2 5 3 5 3" xfId="19151"/>
    <cellStyle name="계산 3 2 5 3 5 4" xfId="24633"/>
    <cellStyle name="계산 3 2 5 3 6" xfId="7430"/>
    <cellStyle name="계산 3 2 5 3 6 2" xfId="13396"/>
    <cellStyle name="계산 3 2 5 3 6 3" xfId="19152"/>
    <cellStyle name="계산 3 2 5 3 6 4" xfId="24634"/>
    <cellStyle name="계산 3 2 5 3 7" xfId="7431"/>
    <cellStyle name="계산 3 2 5 3 7 2" xfId="13397"/>
    <cellStyle name="계산 3 2 5 3 7 3" xfId="19153"/>
    <cellStyle name="계산 3 2 5 3 7 4" xfId="24635"/>
    <cellStyle name="계산 3 2 5 3 8" xfId="7432"/>
    <cellStyle name="계산 3 2 5 3 8 2" xfId="13398"/>
    <cellStyle name="계산 3 2 5 3 8 3" xfId="19154"/>
    <cellStyle name="계산 3 2 5 3 8 4" xfId="24636"/>
    <cellStyle name="계산 3 2 5 3 9" xfId="7433"/>
    <cellStyle name="계산 3 2 5 3 9 2" xfId="13399"/>
    <cellStyle name="계산 3 2 5 3 9 3" xfId="19155"/>
    <cellStyle name="계산 3 2 5 3 9 4" xfId="24637"/>
    <cellStyle name="계산 3 2 5 4" xfId="7434"/>
    <cellStyle name="계산 3 2 5 4 2" xfId="13400"/>
    <cellStyle name="계산 3 2 5 4 3" xfId="19156"/>
    <cellStyle name="계산 3 2 5 4 4" xfId="24638"/>
    <cellStyle name="계산 3 2 5 5" xfId="7435"/>
    <cellStyle name="계산 3 2 5 5 2" xfId="13401"/>
    <cellStyle name="계산 3 2 5 5 3" xfId="19157"/>
    <cellStyle name="계산 3 2 5 5 4" xfId="24639"/>
    <cellStyle name="계산 3 2 5 6" xfId="7436"/>
    <cellStyle name="계산 3 2 5 6 2" xfId="13402"/>
    <cellStyle name="계산 3 2 5 6 3" xfId="19158"/>
    <cellStyle name="계산 3 2 5 6 4" xfId="24640"/>
    <cellStyle name="계산 3 2 5 7" xfId="7437"/>
    <cellStyle name="계산 3 2 5 7 2" xfId="13403"/>
    <cellStyle name="계산 3 2 5 7 3" xfId="19159"/>
    <cellStyle name="계산 3 2 5 7 4" xfId="24641"/>
    <cellStyle name="계산 3 2 5 8" xfId="7438"/>
    <cellStyle name="계산 3 2 5 8 2" xfId="13404"/>
    <cellStyle name="계산 3 2 5 8 3" xfId="19160"/>
    <cellStyle name="계산 3 2 5 8 4" xfId="24642"/>
    <cellStyle name="계산 3 2 5 9" xfId="11499"/>
    <cellStyle name="계산 3 2 6" xfId="7439"/>
    <cellStyle name="계산 3 2 6 2" xfId="13405"/>
    <cellStyle name="계산 3 2 6 3" xfId="19161"/>
    <cellStyle name="계산 3 2 6 4" xfId="24643"/>
    <cellStyle name="계산 3 2 7" xfId="7440"/>
    <cellStyle name="계산 3 2 7 2" xfId="13406"/>
    <cellStyle name="계산 3 2 7 3" xfId="19162"/>
    <cellStyle name="계산 3 2 7 4" xfId="24644"/>
    <cellStyle name="계산 3 2 8" xfId="11326"/>
    <cellStyle name="계산 3 2 9" xfId="11284"/>
    <cellStyle name="계산 3 3" xfId="5373"/>
    <cellStyle name="계산 3 3 10" xfId="7441"/>
    <cellStyle name="계산 3 3 10 2" xfId="13407"/>
    <cellStyle name="계산 3 3 10 3" xfId="19163"/>
    <cellStyle name="계산 3 3 10 4" xfId="24645"/>
    <cellStyle name="계산 3 3 11" xfId="11367"/>
    <cellStyle name="계산 3 3 12" xfId="17170"/>
    <cellStyle name="계산 3 3 13" xfId="11299"/>
    <cellStyle name="계산 3 3 2" xfId="5661"/>
    <cellStyle name="계산 3 3 2 10" xfId="11634"/>
    <cellStyle name="계산 3 3 2 11" xfId="17404"/>
    <cellStyle name="계산 3 3 2 12" xfId="22936"/>
    <cellStyle name="계산 3 3 2 2" xfId="7442"/>
    <cellStyle name="계산 3 3 2 2 2" xfId="13408"/>
    <cellStyle name="계산 3 3 2 2 3" xfId="19164"/>
    <cellStyle name="계산 3 3 2 2 4" xfId="24646"/>
    <cellStyle name="계산 3 3 2 3" xfId="7443"/>
    <cellStyle name="계산 3 3 2 3 2" xfId="13409"/>
    <cellStyle name="계산 3 3 2 3 3" xfId="19165"/>
    <cellStyle name="계산 3 3 2 3 4" xfId="24647"/>
    <cellStyle name="계산 3 3 2 4" xfId="7444"/>
    <cellStyle name="계산 3 3 2 4 2" xfId="13410"/>
    <cellStyle name="계산 3 3 2 4 3" xfId="19166"/>
    <cellStyle name="계산 3 3 2 4 4" xfId="24648"/>
    <cellStyle name="계산 3 3 2 5" xfId="7445"/>
    <cellStyle name="계산 3 3 2 5 2" xfId="13411"/>
    <cellStyle name="계산 3 3 2 5 3" xfId="19167"/>
    <cellStyle name="계산 3 3 2 5 4" xfId="24649"/>
    <cellStyle name="계산 3 3 2 6" xfId="7446"/>
    <cellStyle name="계산 3 3 2 6 2" xfId="13412"/>
    <cellStyle name="계산 3 3 2 6 3" xfId="19168"/>
    <cellStyle name="계산 3 3 2 6 4" xfId="24650"/>
    <cellStyle name="계산 3 3 2 7" xfId="7447"/>
    <cellStyle name="계산 3 3 2 7 2" xfId="13413"/>
    <cellStyle name="계산 3 3 2 7 3" xfId="19169"/>
    <cellStyle name="계산 3 3 2 7 4" xfId="24651"/>
    <cellStyle name="계산 3 3 2 8" xfId="7448"/>
    <cellStyle name="계산 3 3 2 8 2" xfId="13414"/>
    <cellStyle name="계산 3 3 2 8 3" xfId="19170"/>
    <cellStyle name="계산 3 3 2 8 4" xfId="24652"/>
    <cellStyle name="계산 3 3 2 9" xfId="7449"/>
    <cellStyle name="계산 3 3 2 9 2" xfId="13415"/>
    <cellStyle name="계산 3 3 2 9 3" xfId="19171"/>
    <cellStyle name="계산 3 3 2 9 4" xfId="24653"/>
    <cellStyle name="계산 3 3 3" xfId="5903"/>
    <cellStyle name="계산 3 3 3 10" xfId="7450"/>
    <cellStyle name="계산 3 3 3 10 2" xfId="13416"/>
    <cellStyle name="계산 3 3 3 10 3" xfId="19172"/>
    <cellStyle name="계산 3 3 3 10 4" xfId="24654"/>
    <cellStyle name="계산 3 3 3 11" xfId="11876"/>
    <cellStyle name="계산 3 3 3 12" xfId="17633"/>
    <cellStyle name="계산 3 3 3 13" xfId="23130"/>
    <cellStyle name="계산 3 3 3 2" xfId="7451"/>
    <cellStyle name="계산 3 3 3 2 2" xfId="13417"/>
    <cellStyle name="계산 3 3 3 2 3" xfId="19173"/>
    <cellStyle name="계산 3 3 3 2 4" xfId="24655"/>
    <cellStyle name="계산 3 3 3 3" xfId="7452"/>
    <cellStyle name="계산 3 3 3 3 2" xfId="13418"/>
    <cellStyle name="계산 3 3 3 3 3" xfId="19174"/>
    <cellStyle name="계산 3 3 3 3 4" xfId="24656"/>
    <cellStyle name="계산 3 3 3 4" xfId="7453"/>
    <cellStyle name="계산 3 3 3 4 2" xfId="13419"/>
    <cellStyle name="계산 3 3 3 4 3" xfId="19175"/>
    <cellStyle name="계산 3 3 3 4 4" xfId="24657"/>
    <cellStyle name="계산 3 3 3 5" xfId="7454"/>
    <cellStyle name="계산 3 3 3 5 2" xfId="13420"/>
    <cellStyle name="계산 3 3 3 5 3" xfId="19176"/>
    <cellStyle name="계산 3 3 3 5 4" xfId="24658"/>
    <cellStyle name="계산 3 3 3 6" xfId="7455"/>
    <cellStyle name="계산 3 3 3 6 2" xfId="13421"/>
    <cellStyle name="계산 3 3 3 6 3" xfId="19177"/>
    <cellStyle name="계산 3 3 3 6 4" xfId="24659"/>
    <cellStyle name="계산 3 3 3 7" xfId="7456"/>
    <cellStyle name="계산 3 3 3 7 2" xfId="13422"/>
    <cellStyle name="계산 3 3 3 7 3" xfId="19178"/>
    <cellStyle name="계산 3 3 3 7 4" xfId="24660"/>
    <cellStyle name="계산 3 3 3 8" xfId="7457"/>
    <cellStyle name="계산 3 3 3 8 2" xfId="13423"/>
    <cellStyle name="계산 3 3 3 8 3" xfId="19179"/>
    <cellStyle name="계산 3 3 3 8 4" xfId="24661"/>
    <cellStyle name="계산 3 3 3 9" xfId="7458"/>
    <cellStyle name="계산 3 3 3 9 2" xfId="13424"/>
    <cellStyle name="계산 3 3 3 9 3" xfId="19180"/>
    <cellStyle name="계산 3 3 3 9 4" xfId="24662"/>
    <cellStyle name="계산 3 3 4" xfId="7459"/>
    <cellStyle name="계산 3 3 4 2" xfId="13425"/>
    <cellStyle name="계산 3 3 4 3" xfId="19181"/>
    <cellStyle name="계산 3 3 4 4" xfId="24663"/>
    <cellStyle name="계산 3 3 5" xfId="7460"/>
    <cellStyle name="계산 3 3 5 2" xfId="13426"/>
    <cellStyle name="계산 3 3 5 3" xfId="19182"/>
    <cellStyle name="계산 3 3 5 4" xfId="24664"/>
    <cellStyle name="계산 3 3 6" xfId="7461"/>
    <cellStyle name="계산 3 3 6 2" xfId="13427"/>
    <cellStyle name="계산 3 3 6 3" xfId="19183"/>
    <cellStyle name="계산 3 3 6 4" xfId="24665"/>
    <cellStyle name="계산 3 3 7" xfId="7462"/>
    <cellStyle name="계산 3 3 7 2" xfId="13428"/>
    <cellStyle name="계산 3 3 7 3" xfId="19184"/>
    <cellStyle name="계산 3 3 7 4" xfId="24666"/>
    <cellStyle name="계산 3 3 8" xfId="7463"/>
    <cellStyle name="계산 3 3 8 2" xfId="13429"/>
    <cellStyle name="계산 3 3 8 3" xfId="19185"/>
    <cellStyle name="계산 3 3 8 4" xfId="24667"/>
    <cellStyle name="계산 3 3 9" xfId="7464"/>
    <cellStyle name="계산 3 3 9 2" xfId="13430"/>
    <cellStyle name="계산 3 3 9 3" xfId="19186"/>
    <cellStyle name="계산 3 3 9 4" xfId="24668"/>
    <cellStyle name="계산 3 4" xfId="5504"/>
    <cellStyle name="계산 3 4 2" xfId="5792"/>
    <cellStyle name="계산 3 4 2 10" xfId="11765"/>
    <cellStyle name="계산 3 4 2 11" xfId="17529"/>
    <cellStyle name="계산 3 4 2 12" xfId="23045"/>
    <cellStyle name="계산 3 4 2 2" xfId="7465"/>
    <cellStyle name="계산 3 4 2 2 2" xfId="13431"/>
    <cellStyle name="계산 3 4 2 2 3" xfId="19187"/>
    <cellStyle name="계산 3 4 2 2 4" xfId="24669"/>
    <cellStyle name="계산 3 4 2 3" xfId="7466"/>
    <cellStyle name="계산 3 4 2 3 2" xfId="13432"/>
    <cellStyle name="계산 3 4 2 3 3" xfId="19188"/>
    <cellStyle name="계산 3 4 2 3 4" xfId="24670"/>
    <cellStyle name="계산 3 4 2 4" xfId="7467"/>
    <cellStyle name="계산 3 4 2 4 2" xfId="13433"/>
    <cellStyle name="계산 3 4 2 4 3" xfId="19189"/>
    <cellStyle name="계산 3 4 2 4 4" xfId="24671"/>
    <cellStyle name="계산 3 4 2 5" xfId="7468"/>
    <cellStyle name="계산 3 4 2 5 2" xfId="13434"/>
    <cellStyle name="계산 3 4 2 5 3" xfId="19190"/>
    <cellStyle name="계산 3 4 2 5 4" xfId="24672"/>
    <cellStyle name="계산 3 4 2 6" xfId="7469"/>
    <cellStyle name="계산 3 4 2 6 2" xfId="13435"/>
    <cellStyle name="계산 3 4 2 6 3" xfId="19191"/>
    <cellStyle name="계산 3 4 2 6 4" xfId="24673"/>
    <cellStyle name="계산 3 4 2 7" xfId="7470"/>
    <cellStyle name="계산 3 4 2 7 2" xfId="13436"/>
    <cellStyle name="계산 3 4 2 7 3" xfId="19192"/>
    <cellStyle name="계산 3 4 2 7 4" xfId="24674"/>
    <cellStyle name="계산 3 4 2 8" xfId="7471"/>
    <cellStyle name="계산 3 4 2 8 2" xfId="13437"/>
    <cellStyle name="계산 3 4 2 8 3" xfId="19193"/>
    <cellStyle name="계산 3 4 2 8 4" xfId="24675"/>
    <cellStyle name="계산 3 4 2 9" xfId="7472"/>
    <cellStyle name="계산 3 4 2 9 2" xfId="13438"/>
    <cellStyle name="계산 3 4 2 9 3" xfId="19194"/>
    <cellStyle name="계산 3 4 2 9 4" xfId="24676"/>
    <cellStyle name="계산 3 4 3" xfId="6015"/>
    <cellStyle name="계산 3 4 3 10" xfId="7473"/>
    <cellStyle name="계산 3 4 3 10 2" xfId="13439"/>
    <cellStyle name="계산 3 4 3 10 3" xfId="19195"/>
    <cellStyle name="계산 3 4 3 10 4" xfId="24677"/>
    <cellStyle name="계산 3 4 3 11" xfId="11988"/>
    <cellStyle name="계산 3 4 3 12" xfId="17745"/>
    <cellStyle name="계산 3 4 3 13" xfId="23242"/>
    <cellStyle name="계산 3 4 3 2" xfId="7474"/>
    <cellStyle name="계산 3 4 3 2 2" xfId="13440"/>
    <cellStyle name="계산 3 4 3 2 3" xfId="19196"/>
    <cellStyle name="계산 3 4 3 2 4" xfId="24678"/>
    <cellStyle name="계산 3 4 3 3" xfId="7475"/>
    <cellStyle name="계산 3 4 3 3 2" xfId="13441"/>
    <cellStyle name="계산 3 4 3 3 3" xfId="19197"/>
    <cellStyle name="계산 3 4 3 3 4" xfId="24679"/>
    <cellStyle name="계산 3 4 3 4" xfId="7476"/>
    <cellStyle name="계산 3 4 3 4 2" xfId="13442"/>
    <cellStyle name="계산 3 4 3 4 3" xfId="19198"/>
    <cellStyle name="계산 3 4 3 4 4" xfId="24680"/>
    <cellStyle name="계산 3 4 3 5" xfId="7477"/>
    <cellStyle name="계산 3 4 3 5 2" xfId="13443"/>
    <cellStyle name="계산 3 4 3 5 3" xfId="19199"/>
    <cellStyle name="계산 3 4 3 5 4" xfId="24681"/>
    <cellStyle name="계산 3 4 3 6" xfId="7478"/>
    <cellStyle name="계산 3 4 3 6 2" xfId="13444"/>
    <cellStyle name="계산 3 4 3 6 3" xfId="19200"/>
    <cellStyle name="계산 3 4 3 6 4" xfId="24682"/>
    <cellStyle name="계산 3 4 3 7" xfId="7479"/>
    <cellStyle name="계산 3 4 3 7 2" xfId="13445"/>
    <cellStyle name="계산 3 4 3 7 3" xfId="19201"/>
    <cellStyle name="계산 3 4 3 7 4" xfId="24683"/>
    <cellStyle name="계산 3 4 3 8" xfId="7480"/>
    <cellStyle name="계산 3 4 3 8 2" xfId="13446"/>
    <cellStyle name="계산 3 4 3 8 3" xfId="19202"/>
    <cellStyle name="계산 3 4 3 8 4" xfId="24684"/>
    <cellStyle name="계산 3 4 3 9" xfId="7481"/>
    <cellStyle name="계산 3 4 3 9 2" xfId="13447"/>
    <cellStyle name="계산 3 4 3 9 3" xfId="19203"/>
    <cellStyle name="계산 3 4 3 9 4" xfId="24685"/>
    <cellStyle name="계산 3 4 4" xfId="7482"/>
    <cellStyle name="계산 3 4 4 2" xfId="13448"/>
    <cellStyle name="계산 3 4 4 3" xfId="19204"/>
    <cellStyle name="계산 3 4 4 4" xfId="24686"/>
    <cellStyle name="계산 3 4 5" xfId="7483"/>
    <cellStyle name="계산 3 4 5 2" xfId="13449"/>
    <cellStyle name="계산 3 4 5 3" xfId="19205"/>
    <cellStyle name="계산 3 4 5 4" xfId="24687"/>
    <cellStyle name="계산 3 4 6" xfId="7484"/>
    <cellStyle name="계산 3 4 6 2" xfId="13450"/>
    <cellStyle name="계산 3 4 6 3" xfId="19206"/>
    <cellStyle name="계산 3 4 6 4" xfId="24688"/>
    <cellStyle name="계산 3 4 7" xfId="11498"/>
    <cellStyle name="계산 3 4 8" xfId="17287"/>
    <cellStyle name="계산 3 5" xfId="5410"/>
    <cellStyle name="계산 3 5 2" xfId="5698"/>
    <cellStyle name="계산 3 5 2 10" xfId="11671"/>
    <cellStyle name="계산 3 5 2 11" xfId="17440"/>
    <cellStyle name="계산 3 5 2 12" xfId="22961"/>
    <cellStyle name="계산 3 5 2 2" xfId="7485"/>
    <cellStyle name="계산 3 5 2 2 2" xfId="13451"/>
    <cellStyle name="계산 3 5 2 2 3" xfId="19207"/>
    <cellStyle name="계산 3 5 2 2 4" xfId="24689"/>
    <cellStyle name="계산 3 5 2 3" xfId="7486"/>
    <cellStyle name="계산 3 5 2 3 2" xfId="13452"/>
    <cellStyle name="계산 3 5 2 3 3" xfId="19208"/>
    <cellStyle name="계산 3 5 2 3 4" xfId="24690"/>
    <cellStyle name="계산 3 5 2 4" xfId="7487"/>
    <cellStyle name="계산 3 5 2 4 2" xfId="13453"/>
    <cellStyle name="계산 3 5 2 4 3" xfId="19209"/>
    <cellStyle name="계산 3 5 2 4 4" xfId="24691"/>
    <cellStyle name="계산 3 5 2 5" xfId="7488"/>
    <cellStyle name="계산 3 5 2 5 2" xfId="13454"/>
    <cellStyle name="계산 3 5 2 5 3" xfId="19210"/>
    <cellStyle name="계산 3 5 2 5 4" xfId="24692"/>
    <cellStyle name="계산 3 5 2 6" xfId="7489"/>
    <cellStyle name="계산 3 5 2 6 2" xfId="13455"/>
    <cellStyle name="계산 3 5 2 6 3" xfId="19211"/>
    <cellStyle name="계산 3 5 2 6 4" xfId="24693"/>
    <cellStyle name="계산 3 5 2 7" xfId="7490"/>
    <cellStyle name="계산 3 5 2 7 2" xfId="13456"/>
    <cellStyle name="계산 3 5 2 7 3" xfId="19212"/>
    <cellStyle name="계산 3 5 2 7 4" xfId="24694"/>
    <cellStyle name="계산 3 5 2 8" xfId="7491"/>
    <cellStyle name="계산 3 5 2 8 2" xfId="13457"/>
    <cellStyle name="계산 3 5 2 8 3" xfId="19213"/>
    <cellStyle name="계산 3 5 2 8 4" xfId="24695"/>
    <cellStyle name="계산 3 5 2 9" xfId="7492"/>
    <cellStyle name="계산 3 5 2 9 2" xfId="13458"/>
    <cellStyle name="계산 3 5 2 9 3" xfId="19214"/>
    <cellStyle name="계산 3 5 2 9 4" xfId="24696"/>
    <cellStyle name="계산 3 5 3" xfId="5937"/>
    <cellStyle name="계산 3 5 3 10" xfId="7493"/>
    <cellStyle name="계산 3 5 3 10 2" xfId="13459"/>
    <cellStyle name="계산 3 5 3 10 3" xfId="19215"/>
    <cellStyle name="계산 3 5 3 10 4" xfId="24697"/>
    <cellStyle name="계산 3 5 3 11" xfId="11910"/>
    <cellStyle name="계산 3 5 3 12" xfId="17667"/>
    <cellStyle name="계산 3 5 3 13" xfId="23164"/>
    <cellStyle name="계산 3 5 3 2" xfId="7494"/>
    <cellStyle name="계산 3 5 3 2 2" xfId="13460"/>
    <cellStyle name="계산 3 5 3 2 3" xfId="19216"/>
    <cellStyle name="계산 3 5 3 2 4" xfId="24698"/>
    <cellStyle name="계산 3 5 3 3" xfId="7495"/>
    <cellStyle name="계산 3 5 3 3 2" xfId="13461"/>
    <cellStyle name="계산 3 5 3 3 3" xfId="19217"/>
    <cellStyle name="계산 3 5 3 3 4" xfId="24699"/>
    <cellStyle name="계산 3 5 3 4" xfId="7496"/>
    <cellStyle name="계산 3 5 3 4 2" xfId="13462"/>
    <cellStyle name="계산 3 5 3 4 3" xfId="19218"/>
    <cellStyle name="계산 3 5 3 4 4" xfId="24700"/>
    <cellStyle name="계산 3 5 3 5" xfId="7497"/>
    <cellStyle name="계산 3 5 3 5 2" xfId="13463"/>
    <cellStyle name="계산 3 5 3 5 3" xfId="19219"/>
    <cellStyle name="계산 3 5 3 5 4" xfId="24701"/>
    <cellStyle name="계산 3 5 3 6" xfId="7498"/>
    <cellStyle name="계산 3 5 3 6 2" xfId="13464"/>
    <cellStyle name="계산 3 5 3 6 3" xfId="19220"/>
    <cellStyle name="계산 3 5 3 6 4" xfId="24702"/>
    <cellStyle name="계산 3 5 3 7" xfId="7499"/>
    <cellStyle name="계산 3 5 3 7 2" xfId="13465"/>
    <cellStyle name="계산 3 5 3 7 3" xfId="19221"/>
    <cellStyle name="계산 3 5 3 7 4" xfId="24703"/>
    <cellStyle name="계산 3 5 3 8" xfId="7500"/>
    <cellStyle name="계산 3 5 3 8 2" xfId="13466"/>
    <cellStyle name="계산 3 5 3 8 3" xfId="19222"/>
    <cellStyle name="계산 3 5 3 8 4" xfId="24704"/>
    <cellStyle name="계산 3 5 3 9" xfId="7501"/>
    <cellStyle name="계산 3 5 3 9 2" xfId="13467"/>
    <cellStyle name="계산 3 5 3 9 3" xfId="19223"/>
    <cellStyle name="계산 3 5 3 9 4" xfId="24705"/>
    <cellStyle name="계산 3 5 4" xfId="7502"/>
    <cellStyle name="계산 3 5 4 2" xfId="13468"/>
    <cellStyle name="계산 3 5 4 3" xfId="19224"/>
    <cellStyle name="계산 3 5 4 4" xfId="24706"/>
    <cellStyle name="계산 3 5 5" xfId="7503"/>
    <cellStyle name="계산 3 5 5 2" xfId="13469"/>
    <cellStyle name="계산 3 5 5 3" xfId="19225"/>
    <cellStyle name="계산 3 5 5 4" xfId="24707"/>
    <cellStyle name="계산 3 5 6" xfId="7504"/>
    <cellStyle name="계산 3 5 6 2" xfId="13470"/>
    <cellStyle name="계산 3 5 6 3" xfId="19226"/>
    <cellStyle name="계산 3 5 6 4" xfId="24708"/>
    <cellStyle name="계산 3 5 7" xfId="7505"/>
    <cellStyle name="계산 3 5 7 2" xfId="13471"/>
    <cellStyle name="계산 3 5 7 3" xfId="19227"/>
    <cellStyle name="계산 3 5 7 4" xfId="24709"/>
    <cellStyle name="계산 3 5 8" xfId="11404"/>
    <cellStyle name="계산 3 5 9" xfId="17202"/>
    <cellStyle name="계산 3 6" xfId="5512"/>
    <cellStyle name="계산 3 6 10" xfId="17295"/>
    <cellStyle name="계산 3 6 11" xfId="22895"/>
    <cellStyle name="계산 3 6 2" xfId="5800"/>
    <cellStyle name="계산 3 6 2 10" xfId="7506"/>
    <cellStyle name="계산 3 6 2 10 2" xfId="13472"/>
    <cellStyle name="계산 3 6 2 10 3" xfId="19228"/>
    <cellStyle name="계산 3 6 2 10 4" xfId="24710"/>
    <cellStyle name="계산 3 6 2 11" xfId="11773"/>
    <cellStyle name="계산 3 6 2 12" xfId="17537"/>
    <cellStyle name="계산 3 6 2 13" xfId="23053"/>
    <cellStyle name="계산 3 6 2 2" xfId="7507"/>
    <cellStyle name="계산 3 6 2 2 2" xfId="13473"/>
    <cellStyle name="계산 3 6 2 2 3" xfId="19229"/>
    <cellStyle name="계산 3 6 2 2 4" xfId="24711"/>
    <cellStyle name="계산 3 6 2 3" xfId="7508"/>
    <cellStyle name="계산 3 6 2 3 2" xfId="13474"/>
    <cellStyle name="계산 3 6 2 3 3" xfId="19230"/>
    <cellStyle name="계산 3 6 2 3 4" xfId="24712"/>
    <cellStyle name="계산 3 6 2 4" xfId="7509"/>
    <cellStyle name="계산 3 6 2 4 2" xfId="13475"/>
    <cellStyle name="계산 3 6 2 4 3" xfId="19231"/>
    <cellStyle name="계산 3 6 2 4 4" xfId="24713"/>
    <cellStyle name="계산 3 6 2 5" xfId="7510"/>
    <cellStyle name="계산 3 6 2 5 2" xfId="13476"/>
    <cellStyle name="계산 3 6 2 5 3" xfId="19232"/>
    <cellStyle name="계산 3 6 2 5 4" xfId="24714"/>
    <cellStyle name="계산 3 6 2 6" xfId="7511"/>
    <cellStyle name="계산 3 6 2 6 2" xfId="13477"/>
    <cellStyle name="계산 3 6 2 6 3" xfId="19233"/>
    <cellStyle name="계산 3 6 2 6 4" xfId="24715"/>
    <cellStyle name="계산 3 6 2 7" xfId="7512"/>
    <cellStyle name="계산 3 6 2 7 2" xfId="13478"/>
    <cellStyle name="계산 3 6 2 7 3" xfId="19234"/>
    <cellStyle name="계산 3 6 2 7 4" xfId="24716"/>
    <cellStyle name="계산 3 6 2 8" xfId="7513"/>
    <cellStyle name="계산 3 6 2 8 2" xfId="13479"/>
    <cellStyle name="계산 3 6 2 8 3" xfId="19235"/>
    <cellStyle name="계산 3 6 2 8 4" xfId="24717"/>
    <cellStyle name="계산 3 6 2 9" xfId="7514"/>
    <cellStyle name="계산 3 6 2 9 2" xfId="13480"/>
    <cellStyle name="계산 3 6 2 9 3" xfId="19236"/>
    <cellStyle name="계산 3 6 2 9 4" xfId="24718"/>
    <cellStyle name="계산 3 6 3" xfId="6023"/>
    <cellStyle name="계산 3 6 3 10" xfId="7515"/>
    <cellStyle name="계산 3 6 3 10 2" xfId="13481"/>
    <cellStyle name="계산 3 6 3 10 3" xfId="19237"/>
    <cellStyle name="계산 3 6 3 10 4" xfId="24719"/>
    <cellStyle name="계산 3 6 3 11" xfId="11996"/>
    <cellStyle name="계산 3 6 3 12" xfId="17753"/>
    <cellStyle name="계산 3 6 3 13" xfId="23250"/>
    <cellStyle name="계산 3 6 3 2" xfId="7516"/>
    <cellStyle name="계산 3 6 3 2 2" xfId="13482"/>
    <cellStyle name="계산 3 6 3 2 3" xfId="19238"/>
    <cellStyle name="계산 3 6 3 2 4" xfId="24720"/>
    <cellStyle name="계산 3 6 3 3" xfId="7517"/>
    <cellStyle name="계산 3 6 3 3 2" xfId="13483"/>
    <cellStyle name="계산 3 6 3 3 3" xfId="19239"/>
    <cellStyle name="계산 3 6 3 3 4" xfId="24721"/>
    <cellStyle name="계산 3 6 3 4" xfId="7518"/>
    <cellStyle name="계산 3 6 3 4 2" xfId="13484"/>
    <cellStyle name="계산 3 6 3 4 3" xfId="19240"/>
    <cellStyle name="계산 3 6 3 4 4" xfId="24722"/>
    <cellStyle name="계산 3 6 3 5" xfId="7519"/>
    <cellStyle name="계산 3 6 3 5 2" xfId="13485"/>
    <cellStyle name="계산 3 6 3 5 3" xfId="19241"/>
    <cellStyle name="계산 3 6 3 5 4" xfId="24723"/>
    <cellStyle name="계산 3 6 3 6" xfId="7520"/>
    <cellStyle name="계산 3 6 3 6 2" xfId="13486"/>
    <cellStyle name="계산 3 6 3 6 3" xfId="19242"/>
    <cellStyle name="계산 3 6 3 6 4" xfId="24724"/>
    <cellStyle name="계산 3 6 3 7" xfId="7521"/>
    <cellStyle name="계산 3 6 3 7 2" xfId="13487"/>
    <cellStyle name="계산 3 6 3 7 3" xfId="19243"/>
    <cellStyle name="계산 3 6 3 7 4" xfId="24725"/>
    <cellStyle name="계산 3 6 3 8" xfId="7522"/>
    <cellStyle name="계산 3 6 3 8 2" xfId="13488"/>
    <cellStyle name="계산 3 6 3 8 3" xfId="19244"/>
    <cellStyle name="계산 3 6 3 8 4" xfId="24726"/>
    <cellStyle name="계산 3 6 3 9" xfId="7523"/>
    <cellStyle name="계산 3 6 3 9 2" xfId="13489"/>
    <cellStyle name="계산 3 6 3 9 3" xfId="19245"/>
    <cellStyle name="계산 3 6 3 9 4" xfId="24727"/>
    <cellStyle name="계산 3 6 4" xfId="7524"/>
    <cellStyle name="계산 3 6 4 2" xfId="13490"/>
    <cellStyle name="계산 3 6 4 3" xfId="19246"/>
    <cellStyle name="계산 3 6 4 4" xfId="24728"/>
    <cellStyle name="계산 3 6 5" xfId="7525"/>
    <cellStyle name="계산 3 6 5 2" xfId="13491"/>
    <cellStyle name="계산 3 6 5 3" xfId="19247"/>
    <cellStyle name="계산 3 6 5 4" xfId="24729"/>
    <cellStyle name="계산 3 6 6" xfId="7526"/>
    <cellStyle name="계산 3 6 6 2" xfId="13492"/>
    <cellStyle name="계산 3 6 6 3" xfId="19248"/>
    <cellStyle name="계산 3 6 6 4" xfId="24730"/>
    <cellStyle name="계산 3 6 7" xfId="7527"/>
    <cellStyle name="계산 3 6 7 2" xfId="13493"/>
    <cellStyle name="계산 3 6 7 3" xfId="19249"/>
    <cellStyle name="계산 3 6 7 4" xfId="24731"/>
    <cellStyle name="계산 3 6 8" xfId="7528"/>
    <cellStyle name="계산 3 6 8 2" xfId="13494"/>
    <cellStyle name="계산 3 6 8 3" xfId="19250"/>
    <cellStyle name="계산 3 6 8 4" xfId="24732"/>
    <cellStyle name="계산 3 6 9" xfId="11506"/>
    <cellStyle name="계산 3 7" xfId="7529"/>
    <cellStyle name="계산 3 7 2" xfId="13495"/>
    <cellStyle name="계산 3 7 3" xfId="19251"/>
    <cellStyle name="계산 3 7 4" xfId="24733"/>
    <cellStyle name="계산 3 8" xfId="11245"/>
    <cellStyle name="계산 4" xfId="545"/>
    <cellStyle name="계산 4 2" xfId="5133"/>
    <cellStyle name="계산 4 2 2" xfId="5556"/>
    <cellStyle name="계산 4 2 2 2" xfId="5844"/>
    <cellStyle name="계산 4 2 2 2 10" xfId="11817"/>
    <cellStyle name="계산 4 2 2 2 11" xfId="17578"/>
    <cellStyle name="계산 4 2 2 2 12" xfId="23088"/>
    <cellStyle name="계산 4 2 2 2 2" xfId="7530"/>
    <cellStyle name="계산 4 2 2 2 2 2" xfId="13496"/>
    <cellStyle name="계산 4 2 2 2 2 3" xfId="19252"/>
    <cellStyle name="계산 4 2 2 2 2 4" xfId="24734"/>
    <cellStyle name="계산 4 2 2 2 3" xfId="7531"/>
    <cellStyle name="계산 4 2 2 2 3 2" xfId="13497"/>
    <cellStyle name="계산 4 2 2 2 3 3" xfId="19253"/>
    <cellStyle name="계산 4 2 2 2 3 4" xfId="24735"/>
    <cellStyle name="계산 4 2 2 2 4" xfId="7532"/>
    <cellStyle name="계산 4 2 2 2 4 2" xfId="13498"/>
    <cellStyle name="계산 4 2 2 2 4 3" xfId="19254"/>
    <cellStyle name="계산 4 2 2 2 4 4" xfId="24736"/>
    <cellStyle name="계산 4 2 2 2 5" xfId="7533"/>
    <cellStyle name="계산 4 2 2 2 5 2" xfId="13499"/>
    <cellStyle name="계산 4 2 2 2 5 3" xfId="19255"/>
    <cellStyle name="계산 4 2 2 2 5 4" xfId="24737"/>
    <cellStyle name="계산 4 2 2 2 6" xfId="7534"/>
    <cellStyle name="계산 4 2 2 2 6 2" xfId="13500"/>
    <cellStyle name="계산 4 2 2 2 6 3" xfId="19256"/>
    <cellStyle name="계산 4 2 2 2 6 4" xfId="24738"/>
    <cellStyle name="계산 4 2 2 2 7" xfId="7535"/>
    <cellStyle name="계산 4 2 2 2 7 2" xfId="13501"/>
    <cellStyle name="계산 4 2 2 2 7 3" xfId="19257"/>
    <cellStyle name="계산 4 2 2 2 7 4" xfId="24739"/>
    <cellStyle name="계산 4 2 2 2 8" xfId="7536"/>
    <cellStyle name="계산 4 2 2 2 8 2" xfId="13502"/>
    <cellStyle name="계산 4 2 2 2 8 3" xfId="19258"/>
    <cellStyle name="계산 4 2 2 2 8 4" xfId="24740"/>
    <cellStyle name="계산 4 2 2 2 9" xfId="7537"/>
    <cellStyle name="계산 4 2 2 2 9 2" xfId="13503"/>
    <cellStyle name="계산 4 2 2 2 9 3" xfId="19259"/>
    <cellStyle name="계산 4 2 2 2 9 4" xfId="24741"/>
    <cellStyle name="계산 4 2 2 3" xfId="6065"/>
    <cellStyle name="계산 4 2 2 3 10" xfId="7538"/>
    <cellStyle name="계산 4 2 2 3 10 2" xfId="13504"/>
    <cellStyle name="계산 4 2 2 3 10 3" xfId="19260"/>
    <cellStyle name="계산 4 2 2 3 10 4" xfId="24742"/>
    <cellStyle name="계산 4 2 2 3 11" xfId="12037"/>
    <cellStyle name="계산 4 2 2 3 12" xfId="17793"/>
    <cellStyle name="계산 4 2 2 3 13" xfId="23290"/>
    <cellStyle name="계산 4 2 2 3 2" xfId="7539"/>
    <cellStyle name="계산 4 2 2 3 2 2" xfId="13505"/>
    <cellStyle name="계산 4 2 2 3 2 3" xfId="19261"/>
    <cellStyle name="계산 4 2 2 3 2 4" xfId="24743"/>
    <cellStyle name="계산 4 2 2 3 3" xfId="7540"/>
    <cellStyle name="계산 4 2 2 3 3 2" xfId="13506"/>
    <cellStyle name="계산 4 2 2 3 3 3" xfId="19262"/>
    <cellStyle name="계산 4 2 2 3 3 4" xfId="24744"/>
    <cellStyle name="계산 4 2 2 3 4" xfId="7541"/>
    <cellStyle name="계산 4 2 2 3 4 2" xfId="13507"/>
    <cellStyle name="계산 4 2 2 3 4 3" xfId="19263"/>
    <cellStyle name="계산 4 2 2 3 4 4" xfId="24745"/>
    <cellStyle name="계산 4 2 2 3 5" xfId="7542"/>
    <cellStyle name="계산 4 2 2 3 5 2" xfId="13508"/>
    <cellStyle name="계산 4 2 2 3 5 3" xfId="19264"/>
    <cellStyle name="계산 4 2 2 3 5 4" xfId="24746"/>
    <cellStyle name="계산 4 2 2 3 6" xfId="7543"/>
    <cellStyle name="계산 4 2 2 3 6 2" xfId="13509"/>
    <cellStyle name="계산 4 2 2 3 6 3" xfId="19265"/>
    <cellStyle name="계산 4 2 2 3 6 4" xfId="24747"/>
    <cellStyle name="계산 4 2 2 3 7" xfId="7544"/>
    <cellStyle name="계산 4 2 2 3 7 2" xfId="13510"/>
    <cellStyle name="계산 4 2 2 3 7 3" xfId="19266"/>
    <cellStyle name="계산 4 2 2 3 7 4" xfId="24748"/>
    <cellStyle name="계산 4 2 2 3 8" xfId="7545"/>
    <cellStyle name="계산 4 2 2 3 8 2" xfId="13511"/>
    <cellStyle name="계산 4 2 2 3 8 3" xfId="19267"/>
    <cellStyle name="계산 4 2 2 3 8 4" xfId="24749"/>
    <cellStyle name="계산 4 2 2 3 9" xfId="7546"/>
    <cellStyle name="계산 4 2 2 3 9 2" xfId="13512"/>
    <cellStyle name="계산 4 2 2 3 9 3" xfId="19268"/>
    <cellStyle name="계산 4 2 2 3 9 4" xfId="24750"/>
    <cellStyle name="계산 4 2 2 4" xfId="7547"/>
    <cellStyle name="계산 4 2 2 4 2" xfId="13513"/>
    <cellStyle name="계산 4 2 2 4 3" xfId="19269"/>
    <cellStyle name="계산 4 2 2 4 4" xfId="24751"/>
    <cellStyle name="계산 4 2 2 5" xfId="7548"/>
    <cellStyle name="계산 4 2 2 5 2" xfId="13514"/>
    <cellStyle name="계산 4 2 2 5 3" xfId="19270"/>
    <cellStyle name="계산 4 2 2 5 4" xfId="24752"/>
    <cellStyle name="계산 4 2 2 6" xfId="7549"/>
    <cellStyle name="계산 4 2 2 6 2" xfId="13515"/>
    <cellStyle name="계산 4 2 2 6 3" xfId="19271"/>
    <cellStyle name="계산 4 2 2 6 4" xfId="24753"/>
    <cellStyle name="계산 4 2 2 7" xfId="11549"/>
    <cellStyle name="계산 4 2 2 8" xfId="17329"/>
    <cellStyle name="계산 4 2 3" xfId="5420"/>
    <cellStyle name="계산 4 2 3 2" xfId="5708"/>
    <cellStyle name="계산 4 2 3 2 10" xfId="11681"/>
    <cellStyle name="계산 4 2 3 2 11" xfId="17450"/>
    <cellStyle name="계산 4 2 3 2 12" xfId="22971"/>
    <cellStyle name="계산 4 2 3 2 2" xfId="7550"/>
    <cellStyle name="계산 4 2 3 2 2 2" xfId="13516"/>
    <cellStyle name="계산 4 2 3 2 2 3" xfId="19272"/>
    <cellStyle name="계산 4 2 3 2 2 4" xfId="24754"/>
    <cellStyle name="계산 4 2 3 2 3" xfId="7551"/>
    <cellStyle name="계산 4 2 3 2 3 2" xfId="13517"/>
    <cellStyle name="계산 4 2 3 2 3 3" xfId="19273"/>
    <cellStyle name="계산 4 2 3 2 3 4" xfId="24755"/>
    <cellStyle name="계산 4 2 3 2 4" xfId="7552"/>
    <cellStyle name="계산 4 2 3 2 4 2" xfId="13518"/>
    <cellStyle name="계산 4 2 3 2 4 3" xfId="19274"/>
    <cellStyle name="계산 4 2 3 2 4 4" xfId="24756"/>
    <cellStyle name="계산 4 2 3 2 5" xfId="7553"/>
    <cellStyle name="계산 4 2 3 2 5 2" xfId="13519"/>
    <cellStyle name="계산 4 2 3 2 5 3" xfId="19275"/>
    <cellStyle name="계산 4 2 3 2 5 4" xfId="24757"/>
    <cellStyle name="계산 4 2 3 2 6" xfId="7554"/>
    <cellStyle name="계산 4 2 3 2 6 2" xfId="13520"/>
    <cellStyle name="계산 4 2 3 2 6 3" xfId="19276"/>
    <cellStyle name="계산 4 2 3 2 6 4" xfId="24758"/>
    <cellStyle name="계산 4 2 3 2 7" xfId="7555"/>
    <cellStyle name="계산 4 2 3 2 7 2" xfId="13521"/>
    <cellStyle name="계산 4 2 3 2 7 3" xfId="19277"/>
    <cellStyle name="계산 4 2 3 2 7 4" xfId="24759"/>
    <cellStyle name="계산 4 2 3 2 8" xfId="7556"/>
    <cellStyle name="계산 4 2 3 2 8 2" xfId="13522"/>
    <cellStyle name="계산 4 2 3 2 8 3" xfId="19278"/>
    <cellStyle name="계산 4 2 3 2 8 4" xfId="24760"/>
    <cellStyle name="계산 4 2 3 2 9" xfId="7557"/>
    <cellStyle name="계산 4 2 3 2 9 2" xfId="13523"/>
    <cellStyle name="계산 4 2 3 2 9 3" xfId="19279"/>
    <cellStyle name="계산 4 2 3 2 9 4" xfId="24761"/>
    <cellStyle name="계산 4 2 3 3" xfId="5946"/>
    <cellStyle name="계산 4 2 3 3 10" xfId="7558"/>
    <cellStyle name="계산 4 2 3 3 10 2" xfId="13524"/>
    <cellStyle name="계산 4 2 3 3 10 3" xfId="19280"/>
    <cellStyle name="계산 4 2 3 3 10 4" xfId="24762"/>
    <cellStyle name="계산 4 2 3 3 11" xfId="11919"/>
    <cellStyle name="계산 4 2 3 3 12" xfId="17676"/>
    <cellStyle name="계산 4 2 3 3 13" xfId="23173"/>
    <cellStyle name="계산 4 2 3 3 2" xfId="7559"/>
    <cellStyle name="계산 4 2 3 3 2 2" xfId="13525"/>
    <cellStyle name="계산 4 2 3 3 2 3" xfId="19281"/>
    <cellStyle name="계산 4 2 3 3 2 4" xfId="24763"/>
    <cellStyle name="계산 4 2 3 3 3" xfId="7560"/>
    <cellStyle name="계산 4 2 3 3 3 2" xfId="13526"/>
    <cellStyle name="계산 4 2 3 3 3 3" xfId="19282"/>
    <cellStyle name="계산 4 2 3 3 3 4" xfId="24764"/>
    <cellStyle name="계산 4 2 3 3 4" xfId="7561"/>
    <cellStyle name="계산 4 2 3 3 4 2" xfId="13527"/>
    <cellStyle name="계산 4 2 3 3 4 3" xfId="19283"/>
    <cellStyle name="계산 4 2 3 3 4 4" xfId="24765"/>
    <cellStyle name="계산 4 2 3 3 5" xfId="7562"/>
    <cellStyle name="계산 4 2 3 3 5 2" xfId="13528"/>
    <cellStyle name="계산 4 2 3 3 5 3" xfId="19284"/>
    <cellStyle name="계산 4 2 3 3 5 4" xfId="24766"/>
    <cellStyle name="계산 4 2 3 3 6" xfId="7563"/>
    <cellStyle name="계산 4 2 3 3 6 2" xfId="13529"/>
    <cellStyle name="계산 4 2 3 3 6 3" xfId="19285"/>
    <cellStyle name="계산 4 2 3 3 6 4" xfId="24767"/>
    <cellStyle name="계산 4 2 3 3 7" xfId="7564"/>
    <cellStyle name="계산 4 2 3 3 7 2" xfId="13530"/>
    <cellStyle name="계산 4 2 3 3 7 3" xfId="19286"/>
    <cellStyle name="계산 4 2 3 3 7 4" xfId="24768"/>
    <cellStyle name="계산 4 2 3 3 8" xfId="7565"/>
    <cellStyle name="계산 4 2 3 3 8 2" xfId="13531"/>
    <cellStyle name="계산 4 2 3 3 8 3" xfId="19287"/>
    <cellStyle name="계산 4 2 3 3 8 4" xfId="24769"/>
    <cellStyle name="계산 4 2 3 3 9" xfId="7566"/>
    <cellStyle name="계산 4 2 3 3 9 2" xfId="13532"/>
    <cellStyle name="계산 4 2 3 3 9 3" xfId="19288"/>
    <cellStyle name="계산 4 2 3 3 9 4" xfId="24770"/>
    <cellStyle name="계산 4 2 3 4" xfId="7567"/>
    <cellStyle name="계산 4 2 3 4 2" xfId="13533"/>
    <cellStyle name="계산 4 2 3 4 3" xfId="19289"/>
    <cellStyle name="계산 4 2 3 4 4" xfId="24771"/>
    <cellStyle name="계산 4 2 3 5" xfId="7568"/>
    <cellStyle name="계산 4 2 3 5 2" xfId="13534"/>
    <cellStyle name="계산 4 2 3 5 3" xfId="19290"/>
    <cellStyle name="계산 4 2 3 5 4" xfId="24772"/>
    <cellStyle name="계산 4 2 3 6" xfId="7569"/>
    <cellStyle name="계산 4 2 3 6 2" xfId="13535"/>
    <cellStyle name="계산 4 2 3 6 3" xfId="19291"/>
    <cellStyle name="계산 4 2 3 6 4" xfId="24773"/>
    <cellStyle name="계산 4 2 3 7" xfId="11414"/>
    <cellStyle name="계산 4 2 3 8" xfId="17212"/>
    <cellStyle name="계산 4 2 4" xfId="5486"/>
    <cellStyle name="계산 4 2 4 2" xfId="5774"/>
    <cellStyle name="계산 4 2 4 2 10" xfId="11747"/>
    <cellStyle name="계산 4 2 4 2 11" xfId="17513"/>
    <cellStyle name="계산 4 2 4 2 12" xfId="23027"/>
    <cellStyle name="계산 4 2 4 2 2" xfId="7570"/>
    <cellStyle name="계산 4 2 4 2 2 2" xfId="13536"/>
    <cellStyle name="계산 4 2 4 2 2 3" xfId="19292"/>
    <cellStyle name="계산 4 2 4 2 2 4" xfId="24774"/>
    <cellStyle name="계산 4 2 4 2 3" xfId="7571"/>
    <cellStyle name="계산 4 2 4 2 3 2" xfId="13537"/>
    <cellStyle name="계산 4 2 4 2 3 3" xfId="19293"/>
    <cellStyle name="계산 4 2 4 2 3 4" xfId="24775"/>
    <cellStyle name="계산 4 2 4 2 4" xfId="7572"/>
    <cellStyle name="계산 4 2 4 2 4 2" xfId="13538"/>
    <cellStyle name="계산 4 2 4 2 4 3" xfId="19294"/>
    <cellStyle name="계산 4 2 4 2 4 4" xfId="24776"/>
    <cellStyle name="계산 4 2 4 2 5" xfId="7573"/>
    <cellStyle name="계산 4 2 4 2 5 2" xfId="13539"/>
    <cellStyle name="계산 4 2 4 2 5 3" xfId="19295"/>
    <cellStyle name="계산 4 2 4 2 5 4" xfId="24777"/>
    <cellStyle name="계산 4 2 4 2 6" xfId="7574"/>
    <cellStyle name="계산 4 2 4 2 6 2" xfId="13540"/>
    <cellStyle name="계산 4 2 4 2 6 3" xfId="19296"/>
    <cellStyle name="계산 4 2 4 2 6 4" xfId="24778"/>
    <cellStyle name="계산 4 2 4 2 7" xfId="7575"/>
    <cellStyle name="계산 4 2 4 2 7 2" xfId="13541"/>
    <cellStyle name="계산 4 2 4 2 7 3" xfId="19297"/>
    <cellStyle name="계산 4 2 4 2 7 4" xfId="24779"/>
    <cellStyle name="계산 4 2 4 2 8" xfId="7576"/>
    <cellStyle name="계산 4 2 4 2 8 2" xfId="13542"/>
    <cellStyle name="계산 4 2 4 2 8 3" xfId="19298"/>
    <cellStyle name="계산 4 2 4 2 8 4" xfId="24780"/>
    <cellStyle name="계산 4 2 4 2 9" xfId="7577"/>
    <cellStyle name="계산 4 2 4 2 9 2" xfId="13543"/>
    <cellStyle name="계산 4 2 4 2 9 3" xfId="19299"/>
    <cellStyle name="계산 4 2 4 2 9 4" xfId="24781"/>
    <cellStyle name="계산 4 2 4 3" xfId="5999"/>
    <cellStyle name="계산 4 2 4 3 10" xfId="7578"/>
    <cellStyle name="계산 4 2 4 3 10 2" xfId="13544"/>
    <cellStyle name="계산 4 2 4 3 10 3" xfId="19300"/>
    <cellStyle name="계산 4 2 4 3 10 4" xfId="24782"/>
    <cellStyle name="계산 4 2 4 3 11" xfId="11972"/>
    <cellStyle name="계산 4 2 4 3 12" xfId="17729"/>
    <cellStyle name="계산 4 2 4 3 13" xfId="23226"/>
    <cellStyle name="계산 4 2 4 3 2" xfId="7579"/>
    <cellStyle name="계산 4 2 4 3 2 2" xfId="13545"/>
    <cellStyle name="계산 4 2 4 3 2 3" xfId="19301"/>
    <cellStyle name="계산 4 2 4 3 2 4" xfId="24783"/>
    <cellStyle name="계산 4 2 4 3 3" xfId="7580"/>
    <cellStyle name="계산 4 2 4 3 3 2" xfId="13546"/>
    <cellStyle name="계산 4 2 4 3 3 3" xfId="19302"/>
    <cellStyle name="계산 4 2 4 3 3 4" xfId="24784"/>
    <cellStyle name="계산 4 2 4 3 4" xfId="7581"/>
    <cellStyle name="계산 4 2 4 3 4 2" xfId="13547"/>
    <cellStyle name="계산 4 2 4 3 4 3" xfId="19303"/>
    <cellStyle name="계산 4 2 4 3 4 4" xfId="24785"/>
    <cellStyle name="계산 4 2 4 3 5" xfId="7582"/>
    <cellStyle name="계산 4 2 4 3 5 2" xfId="13548"/>
    <cellStyle name="계산 4 2 4 3 5 3" xfId="19304"/>
    <cellStyle name="계산 4 2 4 3 5 4" xfId="24786"/>
    <cellStyle name="계산 4 2 4 3 6" xfId="7583"/>
    <cellStyle name="계산 4 2 4 3 6 2" xfId="13549"/>
    <cellStyle name="계산 4 2 4 3 6 3" xfId="19305"/>
    <cellStyle name="계산 4 2 4 3 6 4" xfId="24787"/>
    <cellStyle name="계산 4 2 4 3 7" xfId="7584"/>
    <cellStyle name="계산 4 2 4 3 7 2" xfId="13550"/>
    <cellStyle name="계산 4 2 4 3 7 3" xfId="19306"/>
    <cellStyle name="계산 4 2 4 3 7 4" xfId="24788"/>
    <cellStyle name="계산 4 2 4 3 8" xfId="7585"/>
    <cellStyle name="계산 4 2 4 3 8 2" xfId="13551"/>
    <cellStyle name="계산 4 2 4 3 8 3" xfId="19307"/>
    <cellStyle name="계산 4 2 4 3 8 4" xfId="24789"/>
    <cellStyle name="계산 4 2 4 3 9" xfId="7586"/>
    <cellStyle name="계산 4 2 4 3 9 2" xfId="13552"/>
    <cellStyle name="계산 4 2 4 3 9 3" xfId="19308"/>
    <cellStyle name="계산 4 2 4 3 9 4" xfId="24790"/>
    <cellStyle name="계산 4 2 4 4" xfId="7587"/>
    <cellStyle name="계산 4 2 4 4 2" xfId="13553"/>
    <cellStyle name="계산 4 2 4 4 3" xfId="19309"/>
    <cellStyle name="계산 4 2 4 4 4" xfId="24791"/>
    <cellStyle name="계산 4 2 4 5" xfId="7588"/>
    <cellStyle name="계산 4 2 4 5 2" xfId="13554"/>
    <cellStyle name="계산 4 2 4 5 3" xfId="19310"/>
    <cellStyle name="계산 4 2 4 5 4" xfId="24792"/>
    <cellStyle name="계산 4 2 4 6" xfId="7589"/>
    <cellStyle name="계산 4 2 4 6 2" xfId="13555"/>
    <cellStyle name="계산 4 2 4 6 3" xfId="19311"/>
    <cellStyle name="계산 4 2 4 6 4" xfId="24793"/>
    <cellStyle name="계산 4 2 4 7" xfId="7590"/>
    <cellStyle name="계산 4 2 4 7 2" xfId="13556"/>
    <cellStyle name="계산 4 2 4 7 3" xfId="19312"/>
    <cellStyle name="계산 4 2 4 7 4" xfId="24794"/>
    <cellStyle name="계산 4 2 4 8" xfId="11480"/>
    <cellStyle name="계산 4 2 4 9" xfId="17272"/>
    <cellStyle name="계산 4 2 5" xfId="5405"/>
    <cellStyle name="계산 4 2 5 10" xfId="17198"/>
    <cellStyle name="계산 4 2 5 11" xfId="11316"/>
    <cellStyle name="계산 4 2 5 2" xfId="5693"/>
    <cellStyle name="계산 4 2 5 2 10" xfId="7591"/>
    <cellStyle name="계산 4 2 5 2 10 2" xfId="13557"/>
    <cellStyle name="계산 4 2 5 2 10 3" xfId="19313"/>
    <cellStyle name="계산 4 2 5 2 10 4" xfId="24795"/>
    <cellStyle name="계산 4 2 5 2 11" xfId="11666"/>
    <cellStyle name="계산 4 2 5 2 12" xfId="17436"/>
    <cellStyle name="계산 4 2 5 2 13" xfId="22956"/>
    <cellStyle name="계산 4 2 5 2 2" xfId="7592"/>
    <cellStyle name="계산 4 2 5 2 2 2" xfId="13558"/>
    <cellStyle name="계산 4 2 5 2 2 3" xfId="19314"/>
    <cellStyle name="계산 4 2 5 2 2 4" xfId="24796"/>
    <cellStyle name="계산 4 2 5 2 3" xfId="7593"/>
    <cellStyle name="계산 4 2 5 2 3 2" xfId="13559"/>
    <cellStyle name="계산 4 2 5 2 3 3" xfId="19315"/>
    <cellStyle name="계산 4 2 5 2 3 4" xfId="24797"/>
    <cellStyle name="계산 4 2 5 2 4" xfId="7594"/>
    <cellStyle name="계산 4 2 5 2 4 2" xfId="13560"/>
    <cellStyle name="계산 4 2 5 2 4 3" xfId="19316"/>
    <cellStyle name="계산 4 2 5 2 4 4" xfId="24798"/>
    <cellStyle name="계산 4 2 5 2 5" xfId="7595"/>
    <cellStyle name="계산 4 2 5 2 5 2" xfId="13561"/>
    <cellStyle name="계산 4 2 5 2 5 3" xfId="19317"/>
    <cellStyle name="계산 4 2 5 2 5 4" xfId="24799"/>
    <cellStyle name="계산 4 2 5 2 6" xfId="7596"/>
    <cellStyle name="계산 4 2 5 2 6 2" xfId="13562"/>
    <cellStyle name="계산 4 2 5 2 6 3" xfId="19318"/>
    <cellStyle name="계산 4 2 5 2 6 4" xfId="24800"/>
    <cellStyle name="계산 4 2 5 2 7" xfId="7597"/>
    <cellStyle name="계산 4 2 5 2 7 2" xfId="13563"/>
    <cellStyle name="계산 4 2 5 2 7 3" xfId="19319"/>
    <cellStyle name="계산 4 2 5 2 7 4" xfId="24801"/>
    <cellStyle name="계산 4 2 5 2 8" xfId="7598"/>
    <cellStyle name="계산 4 2 5 2 8 2" xfId="13564"/>
    <cellStyle name="계산 4 2 5 2 8 3" xfId="19320"/>
    <cellStyle name="계산 4 2 5 2 8 4" xfId="24802"/>
    <cellStyle name="계산 4 2 5 2 9" xfId="7599"/>
    <cellStyle name="계산 4 2 5 2 9 2" xfId="13565"/>
    <cellStyle name="계산 4 2 5 2 9 3" xfId="19321"/>
    <cellStyle name="계산 4 2 5 2 9 4" xfId="24803"/>
    <cellStyle name="계산 4 2 5 3" xfId="5932"/>
    <cellStyle name="계산 4 2 5 3 10" xfId="7600"/>
    <cellStyle name="계산 4 2 5 3 10 2" xfId="13566"/>
    <cellStyle name="계산 4 2 5 3 10 3" xfId="19322"/>
    <cellStyle name="계산 4 2 5 3 10 4" xfId="24804"/>
    <cellStyle name="계산 4 2 5 3 11" xfId="11905"/>
    <cellStyle name="계산 4 2 5 3 12" xfId="17662"/>
    <cellStyle name="계산 4 2 5 3 13" xfId="23159"/>
    <cellStyle name="계산 4 2 5 3 2" xfId="7601"/>
    <cellStyle name="계산 4 2 5 3 2 2" xfId="13567"/>
    <cellStyle name="계산 4 2 5 3 2 3" xfId="19323"/>
    <cellStyle name="계산 4 2 5 3 2 4" xfId="24805"/>
    <cellStyle name="계산 4 2 5 3 3" xfId="7602"/>
    <cellStyle name="계산 4 2 5 3 3 2" xfId="13568"/>
    <cellStyle name="계산 4 2 5 3 3 3" xfId="19324"/>
    <cellStyle name="계산 4 2 5 3 3 4" xfId="24806"/>
    <cellStyle name="계산 4 2 5 3 4" xfId="7603"/>
    <cellStyle name="계산 4 2 5 3 4 2" xfId="13569"/>
    <cellStyle name="계산 4 2 5 3 4 3" xfId="19325"/>
    <cellStyle name="계산 4 2 5 3 4 4" xfId="24807"/>
    <cellStyle name="계산 4 2 5 3 5" xfId="7604"/>
    <cellStyle name="계산 4 2 5 3 5 2" xfId="13570"/>
    <cellStyle name="계산 4 2 5 3 5 3" xfId="19326"/>
    <cellStyle name="계산 4 2 5 3 5 4" xfId="24808"/>
    <cellStyle name="계산 4 2 5 3 6" xfId="7605"/>
    <cellStyle name="계산 4 2 5 3 6 2" xfId="13571"/>
    <cellStyle name="계산 4 2 5 3 6 3" xfId="19327"/>
    <cellStyle name="계산 4 2 5 3 6 4" xfId="24809"/>
    <cellStyle name="계산 4 2 5 3 7" xfId="7606"/>
    <cellStyle name="계산 4 2 5 3 7 2" xfId="13572"/>
    <cellStyle name="계산 4 2 5 3 7 3" xfId="19328"/>
    <cellStyle name="계산 4 2 5 3 7 4" xfId="24810"/>
    <cellStyle name="계산 4 2 5 3 8" xfId="7607"/>
    <cellStyle name="계산 4 2 5 3 8 2" xfId="13573"/>
    <cellStyle name="계산 4 2 5 3 8 3" xfId="19329"/>
    <cellStyle name="계산 4 2 5 3 8 4" xfId="24811"/>
    <cellStyle name="계산 4 2 5 3 9" xfId="7608"/>
    <cellStyle name="계산 4 2 5 3 9 2" xfId="13574"/>
    <cellStyle name="계산 4 2 5 3 9 3" xfId="19330"/>
    <cellStyle name="계산 4 2 5 3 9 4" xfId="24812"/>
    <cellStyle name="계산 4 2 5 4" xfId="7609"/>
    <cellStyle name="계산 4 2 5 4 2" xfId="13575"/>
    <cellStyle name="계산 4 2 5 4 3" xfId="19331"/>
    <cellStyle name="계산 4 2 5 4 4" xfId="24813"/>
    <cellStyle name="계산 4 2 5 5" xfId="7610"/>
    <cellStyle name="계산 4 2 5 5 2" xfId="13576"/>
    <cellStyle name="계산 4 2 5 5 3" xfId="19332"/>
    <cellStyle name="계산 4 2 5 5 4" xfId="24814"/>
    <cellStyle name="계산 4 2 5 6" xfId="7611"/>
    <cellStyle name="계산 4 2 5 6 2" xfId="13577"/>
    <cellStyle name="계산 4 2 5 6 3" xfId="19333"/>
    <cellStyle name="계산 4 2 5 6 4" xfId="24815"/>
    <cellStyle name="계산 4 2 5 7" xfId="7612"/>
    <cellStyle name="계산 4 2 5 7 2" xfId="13578"/>
    <cellStyle name="계산 4 2 5 7 3" xfId="19334"/>
    <cellStyle name="계산 4 2 5 7 4" xfId="24816"/>
    <cellStyle name="계산 4 2 5 8" xfId="7613"/>
    <cellStyle name="계산 4 2 5 8 2" xfId="13579"/>
    <cellStyle name="계산 4 2 5 8 3" xfId="19335"/>
    <cellStyle name="계산 4 2 5 8 4" xfId="24817"/>
    <cellStyle name="계산 4 2 5 9" xfId="11399"/>
    <cellStyle name="계산 4 2 6" xfId="7614"/>
    <cellStyle name="계산 4 2 6 2" xfId="13580"/>
    <cellStyle name="계산 4 2 6 3" xfId="19336"/>
    <cellStyle name="계산 4 2 6 4" xfId="24818"/>
    <cellStyle name="계산 4 2 7" xfId="7615"/>
    <cellStyle name="계산 4 2 7 2" xfId="13581"/>
    <cellStyle name="계산 4 2 7 3" xfId="19337"/>
    <cellStyle name="계산 4 2 7 4" xfId="24819"/>
    <cellStyle name="계산 4 2 8" xfId="11327"/>
    <cellStyle name="계산 4 2 9" xfId="11283"/>
    <cellStyle name="계산 4 3" xfId="5374"/>
    <cellStyle name="계산 4 3 10" xfId="7616"/>
    <cellStyle name="계산 4 3 10 2" xfId="13582"/>
    <cellStyle name="계산 4 3 10 3" xfId="19338"/>
    <cellStyle name="계산 4 3 10 4" xfId="24820"/>
    <cellStyle name="계산 4 3 11" xfId="11368"/>
    <cellStyle name="계산 4 3 12" xfId="17171"/>
    <cellStyle name="계산 4 3 13" xfId="11300"/>
    <cellStyle name="계산 4 3 2" xfId="5662"/>
    <cellStyle name="계산 4 3 2 10" xfId="11635"/>
    <cellStyle name="계산 4 3 2 11" xfId="17405"/>
    <cellStyle name="계산 4 3 2 12" xfId="22937"/>
    <cellStyle name="계산 4 3 2 2" xfId="7617"/>
    <cellStyle name="계산 4 3 2 2 2" xfId="13583"/>
    <cellStyle name="계산 4 3 2 2 3" xfId="19339"/>
    <cellStyle name="계산 4 3 2 2 4" xfId="24821"/>
    <cellStyle name="계산 4 3 2 3" xfId="7618"/>
    <cellStyle name="계산 4 3 2 3 2" xfId="13584"/>
    <cellStyle name="계산 4 3 2 3 3" xfId="19340"/>
    <cellStyle name="계산 4 3 2 3 4" xfId="24822"/>
    <cellStyle name="계산 4 3 2 4" xfId="7619"/>
    <cellStyle name="계산 4 3 2 4 2" xfId="13585"/>
    <cellStyle name="계산 4 3 2 4 3" xfId="19341"/>
    <cellStyle name="계산 4 3 2 4 4" xfId="24823"/>
    <cellStyle name="계산 4 3 2 5" xfId="7620"/>
    <cellStyle name="계산 4 3 2 5 2" xfId="13586"/>
    <cellStyle name="계산 4 3 2 5 3" xfId="19342"/>
    <cellStyle name="계산 4 3 2 5 4" xfId="24824"/>
    <cellStyle name="계산 4 3 2 6" xfId="7621"/>
    <cellStyle name="계산 4 3 2 6 2" xfId="13587"/>
    <cellStyle name="계산 4 3 2 6 3" xfId="19343"/>
    <cellStyle name="계산 4 3 2 6 4" xfId="24825"/>
    <cellStyle name="계산 4 3 2 7" xfId="7622"/>
    <cellStyle name="계산 4 3 2 7 2" xfId="13588"/>
    <cellStyle name="계산 4 3 2 7 3" xfId="19344"/>
    <cellStyle name="계산 4 3 2 7 4" xfId="24826"/>
    <cellStyle name="계산 4 3 2 8" xfId="7623"/>
    <cellStyle name="계산 4 3 2 8 2" xfId="13589"/>
    <cellStyle name="계산 4 3 2 8 3" xfId="19345"/>
    <cellStyle name="계산 4 3 2 8 4" xfId="24827"/>
    <cellStyle name="계산 4 3 2 9" xfId="7624"/>
    <cellStyle name="계산 4 3 2 9 2" xfId="13590"/>
    <cellStyle name="계산 4 3 2 9 3" xfId="19346"/>
    <cellStyle name="계산 4 3 2 9 4" xfId="24828"/>
    <cellStyle name="계산 4 3 3" xfId="5904"/>
    <cellStyle name="계산 4 3 3 10" xfId="7625"/>
    <cellStyle name="계산 4 3 3 10 2" xfId="13591"/>
    <cellStyle name="계산 4 3 3 10 3" xfId="19347"/>
    <cellStyle name="계산 4 3 3 10 4" xfId="24829"/>
    <cellStyle name="계산 4 3 3 11" xfId="11877"/>
    <cellStyle name="계산 4 3 3 12" xfId="17634"/>
    <cellStyle name="계산 4 3 3 13" xfId="23131"/>
    <cellStyle name="계산 4 3 3 2" xfId="7626"/>
    <cellStyle name="계산 4 3 3 2 2" xfId="13592"/>
    <cellStyle name="계산 4 3 3 2 3" xfId="19348"/>
    <cellStyle name="계산 4 3 3 2 4" xfId="24830"/>
    <cellStyle name="계산 4 3 3 3" xfId="7627"/>
    <cellStyle name="계산 4 3 3 3 2" xfId="13593"/>
    <cellStyle name="계산 4 3 3 3 3" xfId="19349"/>
    <cellStyle name="계산 4 3 3 3 4" xfId="24831"/>
    <cellStyle name="계산 4 3 3 4" xfId="7628"/>
    <cellStyle name="계산 4 3 3 4 2" xfId="13594"/>
    <cellStyle name="계산 4 3 3 4 3" xfId="19350"/>
    <cellStyle name="계산 4 3 3 4 4" xfId="24832"/>
    <cellStyle name="계산 4 3 3 5" xfId="7629"/>
    <cellStyle name="계산 4 3 3 5 2" xfId="13595"/>
    <cellStyle name="계산 4 3 3 5 3" xfId="19351"/>
    <cellStyle name="계산 4 3 3 5 4" xfId="24833"/>
    <cellStyle name="계산 4 3 3 6" xfId="7630"/>
    <cellStyle name="계산 4 3 3 6 2" xfId="13596"/>
    <cellStyle name="계산 4 3 3 6 3" xfId="19352"/>
    <cellStyle name="계산 4 3 3 6 4" xfId="24834"/>
    <cellStyle name="계산 4 3 3 7" xfId="7631"/>
    <cellStyle name="계산 4 3 3 7 2" xfId="13597"/>
    <cellStyle name="계산 4 3 3 7 3" xfId="19353"/>
    <cellStyle name="계산 4 3 3 7 4" xfId="24835"/>
    <cellStyle name="계산 4 3 3 8" xfId="7632"/>
    <cellStyle name="계산 4 3 3 8 2" xfId="13598"/>
    <cellStyle name="계산 4 3 3 8 3" xfId="19354"/>
    <cellStyle name="계산 4 3 3 8 4" xfId="24836"/>
    <cellStyle name="계산 4 3 3 9" xfId="7633"/>
    <cellStyle name="계산 4 3 3 9 2" xfId="13599"/>
    <cellStyle name="계산 4 3 3 9 3" xfId="19355"/>
    <cellStyle name="계산 4 3 3 9 4" xfId="24837"/>
    <cellStyle name="계산 4 3 4" xfId="7634"/>
    <cellStyle name="계산 4 3 4 2" xfId="13600"/>
    <cellStyle name="계산 4 3 4 3" xfId="19356"/>
    <cellStyle name="계산 4 3 4 4" xfId="24838"/>
    <cellStyle name="계산 4 3 5" xfId="7635"/>
    <cellStyle name="계산 4 3 5 2" xfId="13601"/>
    <cellStyle name="계산 4 3 5 3" xfId="19357"/>
    <cellStyle name="계산 4 3 5 4" xfId="24839"/>
    <cellStyle name="계산 4 3 6" xfId="7636"/>
    <cellStyle name="계산 4 3 6 2" xfId="13602"/>
    <cellStyle name="계산 4 3 6 3" xfId="19358"/>
    <cellStyle name="계산 4 3 6 4" xfId="24840"/>
    <cellStyle name="계산 4 3 7" xfId="7637"/>
    <cellStyle name="계산 4 3 7 2" xfId="13603"/>
    <cellStyle name="계산 4 3 7 3" xfId="19359"/>
    <cellStyle name="계산 4 3 7 4" xfId="24841"/>
    <cellStyle name="계산 4 3 8" xfId="7638"/>
    <cellStyle name="계산 4 3 8 2" xfId="13604"/>
    <cellStyle name="계산 4 3 8 3" xfId="19360"/>
    <cellStyle name="계산 4 3 8 4" xfId="24842"/>
    <cellStyle name="계산 4 3 9" xfId="7639"/>
    <cellStyle name="계산 4 3 9 2" xfId="13605"/>
    <cellStyle name="계산 4 3 9 3" xfId="19361"/>
    <cellStyle name="계산 4 3 9 4" xfId="24843"/>
    <cellStyle name="계산 4 4" xfId="5404"/>
    <cellStyle name="계산 4 4 2" xfId="5692"/>
    <cellStyle name="계산 4 4 2 10" xfId="11665"/>
    <cellStyle name="계산 4 4 2 11" xfId="17435"/>
    <cellStyle name="계산 4 4 2 12" xfId="22955"/>
    <cellStyle name="계산 4 4 2 2" xfId="7640"/>
    <cellStyle name="계산 4 4 2 2 2" xfId="13606"/>
    <cellStyle name="계산 4 4 2 2 3" xfId="19362"/>
    <cellStyle name="계산 4 4 2 2 4" xfId="24844"/>
    <cellStyle name="계산 4 4 2 3" xfId="7641"/>
    <cellStyle name="계산 4 4 2 3 2" xfId="13607"/>
    <cellStyle name="계산 4 4 2 3 3" xfId="19363"/>
    <cellStyle name="계산 4 4 2 3 4" xfId="24845"/>
    <cellStyle name="계산 4 4 2 4" xfId="7642"/>
    <cellStyle name="계산 4 4 2 4 2" xfId="13608"/>
    <cellStyle name="계산 4 4 2 4 3" xfId="19364"/>
    <cellStyle name="계산 4 4 2 4 4" xfId="24846"/>
    <cellStyle name="계산 4 4 2 5" xfId="7643"/>
    <cellStyle name="계산 4 4 2 5 2" xfId="13609"/>
    <cellStyle name="계산 4 4 2 5 3" xfId="19365"/>
    <cellStyle name="계산 4 4 2 5 4" xfId="24847"/>
    <cellStyle name="계산 4 4 2 6" xfId="7644"/>
    <cellStyle name="계산 4 4 2 6 2" xfId="13610"/>
    <cellStyle name="계산 4 4 2 6 3" xfId="19366"/>
    <cellStyle name="계산 4 4 2 6 4" xfId="24848"/>
    <cellStyle name="계산 4 4 2 7" xfId="7645"/>
    <cellStyle name="계산 4 4 2 7 2" xfId="13611"/>
    <cellStyle name="계산 4 4 2 7 3" xfId="19367"/>
    <cellStyle name="계산 4 4 2 7 4" xfId="24849"/>
    <cellStyle name="계산 4 4 2 8" xfId="7646"/>
    <cellStyle name="계산 4 4 2 8 2" xfId="13612"/>
    <cellStyle name="계산 4 4 2 8 3" xfId="19368"/>
    <cellStyle name="계산 4 4 2 8 4" xfId="24850"/>
    <cellStyle name="계산 4 4 2 9" xfId="7647"/>
    <cellStyle name="계산 4 4 2 9 2" xfId="13613"/>
    <cellStyle name="계산 4 4 2 9 3" xfId="19369"/>
    <cellStyle name="계산 4 4 2 9 4" xfId="24851"/>
    <cellStyle name="계산 4 4 3" xfId="5931"/>
    <cellStyle name="계산 4 4 3 10" xfId="7648"/>
    <cellStyle name="계산 4 4 3 10 2" xfId="13614"/>
    <cellStyle name="계산 4 4 3 10 3" xfId="19370"/>
    <cellStyle name="계산 4 4 3 10 4" xfId="24852"/>
    <cellStyle name="계산 4 4 3 11" xfId="11904"/>
    <cellStyle name="계산 4 4 3 12" xfId="17661"/>
    <cellStyle name="계산 4 4 3 13" xfId="23158"/>
    <cellStyle name="계산 4 4 3 2" xfId="7649"/>
    <cellStyle name="계산 4 4 3 2 2" xfId="13615"/>
    <cellStyle name="계산 4 4 3 2 3" xfId="19371"/>
    <cellStyle name="계산 4 4 3 2 4" xfId="24853"/>
    <cellStyle name="계산 4 4 3 3" xfId="7650"/>
    <cellStyle name="계산 4 4 3 3 2" xfId="13616"/>
    <cellStyle name="계산 4 4 3 3 3" xfId="19372"/>
    <cellStyle name="계산 4 4 3 3 4" xfId="24854"/>
    <cellStyle name="계산 4 4 3 4" xfId="7651"/>
    <cellStyle name="계산 4 4 3 4 2" xfId="13617"/>
    <cellStyle name="계산 4 4 3 4 3" xfId="19373"/>
    <cellStyle name="계산 4 4 3 4 4" xfId="24855"/>
    <cellStyle name="계산 4 4 3 5" xfId="7652"/>
    <cellStyle name="계산 4 4 3 5 2" xfId="13618"/>
    <cellStyle name="계산 4 4 3 5 3" xfId="19374"/>
    <cellStyle name="계산 4 4 3 5 4" xfId="24856"/>
    <cellStyle name="계산 4 4 3 6" xfId="7653"/>
    <cellStyle name="계산 4 4 3 6 2" xfId="13619"/>
    <cellStyle name="계산 4 4 3 6 3" xfId="19375"/>
    <cellStyle name="계산 4 4 3 6 4" xfId="24857"/>
    <cellStyle name="계산 4 4 3 7" xfId="7654"/>
    <cellStyle name="계산 4 4 3 7 2" xfId="13620"/>
    <cellStyle name="계산 4 4 3 7 3" xfId="19376"/>
    <cellStyle name="계산 4 4 3 7 4" xfId="24858"/>
    <cellStyle name="계산 4 4 3 8" xfId="7655"/>
    <cellStyle name="계산 4 4 3 8 2" xfId="13621"/>
    <cellStyle name="계산 4 4 3 8 3" xfId="19377"/>
    <cellStyle name="계산 4 4 3 8 4" xfId="24859"/>
    <cellStyle name="계산 4 4 3 9" xfId="7656"/>
    <cellStyle name="계산 4 4 3 9 2" xfId="13622"/>
    <cellStyle name="계산 4 4 3 9 3" xfId="19378"/>
    <cellStyle name="계산 4 4 3 9 4" xfId="24860"/>
    <cellStyle name="계산 4 4 4" xfId="7657"/>
    <cellStyle name="계산 4 4 4 2" xfId="13623"/>
    <cellStyle name="계산 4 4 4 3" xfId="19379"/>
    <cellStyle name="계산 4 4 4 4" xfId="24861"/>
    <cellStyle name="계산 4 4 5" xfId="7658"/>
    <cellStyle name="계산 4 4 5 2" xfId="13624"/>
    <cellStyle name="계산 4 4 5 3" xfId="19380"/>
    <cellStyle name="계산 4 4 5 4" xfId="24862"/>
    <cellStyle name="계산 4 4 6" xfId="7659"/>
    <cellStyle name="계산 4 4 6 2" xfId="13625"/>
    <cellStyle name="계산 4 4 6 3" xfId="19381"/>
    <cellStyle name="계산 4 4 6 4" xfId="24863"/>
    <cellStyle name="계산 4 4 7" xfId="11398"/>
    <cellStyle name="계산 4 4 8" xfId="17197"/>
    <cellStyle name="계산 4 5" xfId="5378"/>
    <cellStyle name="계산 4 5 2" xfId="5666"/>
    <cellStyle name="계산 4 5 2 10" xfId="11639"/>
    <cellStyle name="계산 4 5 2 11" xfId="17409"/>
    <cellStyle name="계산 4 5 2 12" xfId="22941"/>
    <cellStyle name="계산 4 5 2 2" xfId="7660"/>
    <cellStyle name="계산 4 5 2 2 2" xfId="13626"/>
    <cellStyle name="계산 4 5 2 2 3" xfId="19382"/>
    <cellStyle name="계산 4 5 2 2 4" xfId="24864"/>
    <cellStyle name="계산 4 5 2 3" xfId="7661"/>
    <cellStyle name="계산 4 5 2 3 2" xfId="13627"/>
    <cellStyle name="계산 4 5 2 3 3" xfId="19383"/>
    <cellStyle name="계산 4 5 2 3 4" xfId="24865"/>
    <cellStyle name="계산 4 5 2 4" xfId="7662"/>
    <cellStyle name="계산 4 5 2 4 2" xfId="13628"/>
    <cellStyle name="계산 4 5 2 4 3" xfId="19384"/>
    <cellStyle name="계산 4 5 2 4 4" xfId="24866"/>
    <cellStyle name="계산 4 5 2 5" xfId="7663"/>
    <cellStyle name="계산 4 5 2 5 2" xfId="13629"/>
    <cellStyle name="계산 4 5 2 5 3" xfId="19385"/>
    <cellStyle name="계산 4 5 2 5 4" xfId="24867"/>
    <cellStyle name="계산 4 5 2 6" xfId="7664"/>
    <cellStyle name="계산 4 5 2 6 2" xfId="13630"/>
    <cellStyle name="계산 4 5 2 6 3" xfId="19386"/>
    <cellStyle name="계산 4 5 2 6 4" xfId="24868"/>
    <cellStyle name="계산 4 5 2 7" xfId="7665"/>
    <cellStyle name="계산 4 5 2 7 2" xfId="13631"/>
    <cellStyle name="계산 4 5 2 7 3" xfId="19387"/>
    <cellStyle name="계산 4 5 2 7 4" xfId="24869"/>
    <cellStyle name="계산 4 5 2 8" xfId="7666"/>
    <cellStyle name="계산 4 5 2 8 2" xfId="13632"/>
    <cellStyle name="계산 4 5 2 8 3" xfId="19388"/>
    <cellStyle name="계산 4 5 2 8 4" xfId="24870"/>
    <cellStyle name="계산 4 5 2 9" xfId="7667"/>
    <cellStyle name="계산 4 5 2 9 2" xfId="13633"/>
    <cellStyle name="계산 4 5 2 9 3" xfId="19389"/>
    <cellStyle name="계산 4 5 2 9 4" xfId="24871"/>
    <cellStyle name="계산 4 5 3" xfId="5907"/>
    <cellStyle name="계산 4 5 3 10" xfId="7668"/>
    <cellStyle name="계산 4 5 3 10 2" xfId="13634"/>
    <cellStyle name="계산 4 5 3 10 3" xfId="19390"/>
    <cellStyle name="계산 4 5 3 10 4" xfId="24872"/>
    <cellStyle name="계산 4 5 3 11" xfId="11880"/>
    <cellStyle name="계산 4 5 3 12" xfId="17637"/>
    <cellStyle name="계산 4 5 3 13" xfId="23134"/>
    <cellStyle name="계산 4 5 3 2" xfId="7669"/>
    <cellStyle name="계산 4 5 3 2 2" xfId="13635"/>
    <cellStyle name="계산 4 5 3 2 3" xfId="19391"/>
    <cellStyle name="계산 4 5 3 2 4" xfId="24873"/>
    <cellStyle name="계산 4 5 3 3" xfId="7670"/>
    <cellStyle name="계산 4 5 3 3 2" xfId="13636"/>
    <cellStyle name="계산 4 5 3 3 3" xfId="19392"/>
    <cellStyle name="계산 4 5 3 3 4" xfId="24874"/>
    <cellStyle name="계산 4 5 3 4" xfId="7671"/>
    <cellStyle name="계산 4 5 3 4 2" xfId="13637"/>
    <cellStyle name="계산 4 5 3 4 3" xfId="19393"/>
    <cellStyle name="계산 4 5 3 4 4" xfId="24875"/>
    <cellStyle name="계산 4 5 3 5" xfId="7672"/>
    <cellStyle name="계산 4 5 3 5 2" xfId="13638"/>
    <cellStyle name="계산 4 5 3 5 3" xfId="19394"/>
    <cellStyle name="계산 4 5 3 5 4" xfId="24876"/>
    <cellStyle name="계산 4 5 3 6" xfId="7673"/>
    <cellStyle name="계산 4 5 3 6 2" xfId="13639"/>
    <cellStyle name="계산 4 5 3 6 3" xfId="19395"/>
    <cellStyle name="계산 4 5 3 6 4" xfId="24877"/>
    <cellStyle name="계산 4 5 3 7" xfId="7674"/>
    <cellStyle name="계산 4 5 3 7 2" xfId="13640"/>
    <cellStyle name="계산 4 5 3 7 3" xfId="19396"/>
    <cellStyle name="계산 4 5 3 7 4" xfId="24878"/>
    <cellStyle name="계산 4 5 3 8" xfId="7675"/>
    <cellStyle name="계산 4 5 3 8 2" xfId="13641"/>
    <cellStyle name="계산 4 5 3 8 3" xfId="19397"/>
    <cellStyle name="계산 4 5 3 8 4" xfId="24879"/>
    <cellStyle name="계산 4 5 3 9" xfId="7676"/>
    <cellStyle name="계산 4 5 3 9 2" xfId="13642"/>
    <cellStyle name="계산 4 5 3 9 3" xfId="19398"/>
    <cellStyle name="계산 4 5 3 9 4" xfId="24880"/>
    <cellStyle name="계산 4 5 4" xfId="7677"/>
    <cellStyle name="계산 4 5 4 2" xfId="13643"/>
    <cellStyle name="계산 4 5 4 3" xfId="19399"/>
    <cellStyle name="계산 4 5 4 4" xfId="24881"/>
    <cellStyle name="계산 4 5 5" xfId="7678"/>
    <cellStyle name="계산 4 5 5 2" xfId="13644"/>
    <cellStyle name="계산 4 5 5 3" xfId="19400"/>
    <cellStyle name="계산 4 5 5 4" xfId="24882"/>
    <cellStyle name="계산 4 5 6" xfId="7679"/>
    <cellStyle name="계산 4 5 6 2" xfId="13645"/>
    <cellStyle name="계산 4 5 6 3" xfId="19401"/>
    <cellStyle name="계산 4 5 6 4" xfId="24883"/>
    <cellStyle name="계산 4 5 7" xfId="7680"/>
    <cellStyle name="계산 4 5 7 2" xfId="13646"/>
    <cellStyle name="계산 4 5 7 3" xfId="19402"/>
    <cellStyle name="계산 4 5 7 4" xfId="24884"/>
    <cellStyle name="계산 4 5 8" xfId="11372"/>
    <cellStyle name="계산 4 5 9" xfId="17175"/>
    <cellStyle name="계산 4 6" xfId="5370"/>
    <cellStyle name="계산 4 6 10" xfId="17167"/>
    <cellStyle name="계산 4 6 11" xfId="11297"/>
    <cellStyle name="계산 4 6 2" xfId="5658"/>
    <cellStyle name="계산 4 6 2 10" xfId="7681"/>
    <cellStyle name="계산 4 6 2 10 2" xfId="13647"/>
    <cellStyle name="계산 4 6 2 10 3" xfId="19403"/>
    <cellStyle name="계산 4 6 2 10 4" xfId="24885"/>
    <cellStyle name="계산 4 6 2 11" xfId="11631"/>
    <cellStyle name="계산 4 6 2 12" xfId="17401"/>
    <cellStyle name="계산 4 6 2 13" xfId="22933"/>
    <cellStyle name="계산 4 6 2 2" xfId="7682"/>
    <cellStyle name="계산 4 6 2 2 2" xfId="13648"/>
    <cellStyle name="계산 4 6 2 2 3" xfId="19404"/>
    <cellStyle name="계산 4 6 2 2 4" xfId="24886"/>
    <cellStyle name="계산 4 6 2 3" xfId="7683"/>
    <cellStyle name="계산 4 6 2 3 2" xfId="13649"/>
    <cellStyle name="계산 4 6 2 3 3" xfId="19405"/>
    <cellStyle name="계산 4 6 2 3 4" xfId="24887"/>
    <cellStyle name="계산 4 6 2 4" xfId="7684"/>
    <cellStyle name="계산 4 6 2 4 2" xfId="13650"/>
    <cellStyle name="계산 4 6 2 4 3" xfId="19406"/>
    <cellStyle name="계산 4 6 2 4 4" xfId="24888"/>
    <cellStyle name="계산 4 6 2 5" xfId="7685"/>
    <cellStyle name="계산 4 6 2 5 2" xfId="13651"/>
    <cellStyle name="계산 4 6 2 5 3" xfId="19407"/>
    <cellStyle name="계산 4 6 2 5 4" xfId="24889"/>
    <cellStyle name="계산 4 6 2 6" xfId="7686"/>
    <cellStyle name="계산 4 6 2 6 2" xfId="13652"/>
    <cellStyle name="계산 4 6 2 6 3" xfId="19408"/>
    <cellStyle name="계산 4 6 2 6 4" xfId="24890"/>
    <cellStyle name="계산 4 6 2 7" xfId="7687"/>
    <cellStyle name="계산 4 6 2 7 2" xfId="13653"/>
    <cellStyle name="계산 4 6 2 7 3" xfId="19409"/>
    <cellStyle name="계산 4 6 2 7 4" xfId="24891"/>
    <cellStyle name="계산 4 6 2 8" xfId="7688"/>
    <cellStyle name="계산 4 6 2 8 2" xfId="13654"/>
    <cellStyle name="계산 4 6 2 8 3" xfId="19410"/>
    <cellStyle name="계산 4 6 2 8 4" xfId="24892"/>
    <cellStyle name="계산 4 6 2 9" xfId="7689"/>
    <cellStyle name="계산 4 6 2 9 2" xfId="13655"/>
    <cellStyle name="계산 4 6 2 9 3" xfId="19411"/>
    <cellStyle name="계산 4 6 2 9 4" xfId="24893"/>
    <cellStyle name="계산 4 6 3" xfId="5900"/>
    <cellStyle name="계산 4 6 3 10" xfId="7690"/>
    <cellStyle name="계산 4 6 3 10 2" xfId="13656"/>
    <cellStyle name="계산 4 6 3 10 3" xfId="19412"/>
    <cellStyle name="계산 4 6 3 10 4" xfId="24894"/>
    <cellStyle name="계산 4 6 3 11" xfId="11873"/>
    <cellStyle name="계산 4 6 3 12" xfId="17630"/>
    <cellStyle name="계산 4 6 3 13" xfId="23127"/>
    <cellStyle name="계산 4 6 3 2" xfId="7691"/>
    <cellStyle name="계산 4 6 3 2 2" xfId="13657"/>
    <cellStyle name="계산 4 6 3 2 3" xfId="19413"/>
    <cellStyle name="계산 4 6 3 2 4" xfId="24895"/>
    <cellStyle name="계산 4 6 3 3" xfId="7692"/>
    <cellStyle name="계산 4 6 3 3 2" xfId="13658"/>
    <cellStyle name="계산 4 6 3 3 3" xfId="19414"/>
    <cellStyle name="계산 4 6 3 3 4" xfId="24896"/>
    <cellStyle name="계산 4 6 3 4" xfId="7693"/>
    <cellStyle name="계산 4 6 3 4 2" xfId="13659"/>
    <cellStyle name="계산 4 6 3 4 3" xfId="19415"/>
    <cellStyle name="계산 4 6 3 4 4" xfId="24897"/>
    <cellStyle name="계산 4 6 3 5" xfId="7694"/>
    <cellStyle name="계산 4 6 3 5 2" xfId="13660"/>
    <cellStyle name="계산 4 6 3 5 3" xfId="19416"/>
    <cellStyle name="계산 4 6 3 5 4" xfId="24898"/>
    <cellStyle name="계산 4 6 3 6" xfId="7695"/>
    <cellStyle name="계산 4 6 3 6 2" xfId="13661"/>
    <cellStyle name="계산 4 6 3 6 3" xfId="19417"/>
    <cellStyle name="계산 4 6 3 6 4" xfId="24899"/>
    <cellStyle name="계산 4 6 3 7" xfId="7696"/>
    <cellStyle name="계산 4 6 3 7 2" xfId="13662"/>
    <cellStyle name="계산 4 6 3 7 3" xfId="19418"/>
    <cellStyle name="계산 4 6 3 7 4" xfId="24900"/>
    <cellStyle name="계산 4 6 3 8" xfId="7697"/>
    <cellStyle name="계산 4 6 3 8 2" xfId="13663"/>
    <cellStyle name="계산 4 6 3 8 3" xfId="19419"/>
    <cellStyle name="계산 4 6 3 8 4" xfId="24901"/>
    <cellStyle name="계산 4 6 3 9" xfId="7698"/>
    <cellStyle name="계산 4 6 3 9 2" xfId="13664"/>
    <cellStyle name="계산 4 6 3 9 3" xfId="19420"/>
    <cellStyle name="계산 4 6 3 9 4" xfId="24902"/>
    <cellStyle name="계산 4 6 4" xfId="7699"/>
    <cellStyle name="계산 4 6 4 2" xfId="13665"/>
    <cellStyle name="계산 4 6 4 3" xfId="19421"/>
    <cellStyle name="계산 4 6 4 4" xfId="24903"/>
    <cellStyle name="계산 4 6 5" xfId="7700"/>
    <cellStyle name="계산 4 6 5 2" xfId="13666"/>
    <cellStyle name="계산 4 6 5 3" xfId="19422"/>
    <cellStyle name="계산 4 6 5 4" xfId="24904"/>
    <cellStyle name="계산 4 6 6" xfId="7701"/>
    <cellStyle name="계산 4 6 6 2" xfId="13667"/>
    <cellStyle name="계산 4 6 6 3" xfId="19423"/>
    <cellStyle name="계산 4 6 6 4" xfId="24905"/>
    <cellStyle name="계산 4 6 7" xfId="7702"/>
    <cellStyle name="계산 4 6 7 2" xfId="13668"/>
    <cellStyle name="계산 4 6 7 3" xfId="19424"/>
    <cellStyle name="계산 4 6 7 4" xfId="24906"/>
    <cellStyle name="계산 4 6 8" xfId="7703"/>
    <cellStyle name="계산 4 6 8 2" xfId="13669"/>
    <cellStyle name="계산 4 6 8 3" xfId="19425"/>
    <cellStyle name="계산 4 6 8 4" xfId="24907"/>
    <cellStyle name="계산 4 6 9" xfId="11364"/>
    <cellStyle name="계산 4 7" xfId="7704"/>
    <cellStyle name="계산 4 7 2" xfId="13670"/>
    <cellStyle name="계산 4 7 3" xfId="19426"/>
    <cellStyle name="계산 4 7 4" xfId="24908"/>
    <cellStyle name="계산 4 8" xfId="11244"/>
    <cellStyle name="계산 5" xfId="5130"/>
    <cellStyle name="계산 5 2" xfId="5371"/>
    <cellStyle name="계산 5 2 2" xfId="5659"/>
    <cellStyle name="계산 5 2 2 10" xfId="11632"/>
    <cellStyle name="계산 5 2 2 11" xfId="17402"/>
    <cellStyle name="계산 5 2 2 12" xfId="22934"/>
    <cellStyle name="계산 5 2 2 2" xfId="7705"/>
    <cellStyle name="계산 5 2 2 2 2" xfId="13671"/>
    <cellStyle name="계산 5 2 2 2 3" xfId="19427"/>
    <cellStyle name="계산 5 2 2 2 4" xfId="24909"/>
    <cellStyle name="계산 5 2 2 3" xfId="7706"/>
    <cellStyle name="계산 5 2 2 3 2" xfId="13672"/>
    <cellStyle name="계산 5 2 2 3 3" xfId="19428"/>
    <cellStyle name="계산 5 2 2 3 4" xfId="24910"/>
    <cellStyle name="계산 5 2 2 4" xfId="7707"/>
    <cellStyle name="계산 5 2 2 4 2" xfId="13673"/>
    <cellStyle name="계산 5 2 2 4 3" xfId="19429"/>
    <cellStyle name="계산 5 2 2 4 4" xfId="24911"/>
    <cellStyle name="계산 5 2 2 5" xfId="7708"/>
    <cellStyle name="계산 5 2 2 5 2" xfId="13674"/>
    <cellStyle name="계산 5 2 2 5 3" xfId="19430"/>
    <cellStyle name="계산 5 2 2 5 4" xfId="24912"/>
    <cellStyle name="계산 5 2 2 6" xfId="7709"/>
    <cellStyle name="계산 5 2 2 6 2" xfId="13675"/>
    <cellStyle name="계산 5 2 2 6 3" xfId="19431"/>
    <cellStyle name="계산 5 2 2 6 4" xfId="24913"/>
    <cellStyle name="계산 5 2 2 7" xfId="7710"/>
    <cellStyle name="계산 5 2 2 7 2" xfId="13676"/>
    <cellStyle name="계산 5 2 2 7 3" xfId="19432"/>
    <cellStyle name="계산 5 2 2 7 4" xfId="24914"/>
    <cellStyle name="계산 5 2 2 8" xfId="7711"/>
    <cellStyle name="계산 5 2 2 8 2" xfId="13677"/>
    <cellStyle name="계산 5 2 2 8 3" xfId="19433"/>
    <cellStyle name="계산 5 2 2 8 4" xfId="24915"/>
    <cellStyle name="계산 5 2 2 9" xfId="7712"/>
    <cellStyle name="계산 5 2 2 9 2" xfId="13678"/>
    <cellStyle name="계산 5 2 2 9 3" xfId="19434"/>
    <cellStyle name="계산 5 2 2 9 4" xfId="24916"/>
    <cellStyle name="계산 5 2 3" xfId="5901"/>
    <cellStyle name="계산 5 2 3 10" xfId="7713"/>
    <cellStyle name="계산 5 2 3 10 2" xfId="13679"/>
    <cellStyle name="계산 5 2 3 10 3" xfId="19435"/>
    <cellStyle name="계산 5 2 3 10 4" xfId="24917"/>
    <cellStyle name="계산 5 2 3 11" xfId="11874"/>
    <cellStyle name="계산 5 2 3 12" xfId="17631"/>
    <cellStyle name="계산 5 2 3 13" xfId="23128"/>
    <cellStyle name="계산 5 2 3 2" xfId="7714"/>
    <cellStyle name="계산 5 2 3 2 2" xfId="13680"/>
    <cellStyle name="계산 5 2 3 2 3" xfId="19436"/>
    <cellStyle name="계산 5 2 3 2 4" xfId="24918"/>
    <cellStyle name="계산 5 2 3 3" xfId="7715"/>
    <cellStyle name="계산 5 2 3 3 2" xfId="13681"/>
    <cellStyle name="계산 5 2 3 3 3" xfId="19437"/>
    <cellStyle name="계산 5 2 3 3 4" xfId="24919"/>
    <cellStyle name="계산 5 2 3 4" xfId="7716"/>
    <cellStyle name="계산 5 2 3 4 2" xfId="13682"/>
    <cellStyle name="계산 5 2 3 4 3" xfId="19438"/>
    <cellStyle name="계산 5 2 3 4 4" xfId="24920"/>
    <cellStyle name="계산 5 2 3 5" xfId="7717"/>
    <cellStyle name="계산 5 2 3 5 2" xfId="13683"/>
    <cellStyle name="계산 5 2 3 5 3" xfId="19439"/>
    <cellStyle name="계산 5 2 3 5 4" xfId="24921"/>
    <cellStyle name="계산 5 2 3 6" xfId="7718"/>
    <cellStyle name="계산 5 2 3 6 2" xfId="13684"/>
    <cellStyle name="계산 5 2 3 6 3" xfId="19440"/>
    <cellStyle name="계산 5 2 3 6 4" xfId="24922"/>
    <cellStyle name="계산 5 2 3 7" xfId="7719"/>
    <cellStyle name="계산 5 2 3 7 2" xfId="13685"/>
    <cellStyle name="계산 5 2 3 7 3" xfId="19441"/>
    <cellStyle name="계산 5 2 3 7 4" xfId="24923"/>
    <cellStyle name="계산 5 2 3 8" xfId="7720"/>
    <cellStyle name="계산 5 2 3 8 2" xfId="13686"/>
    <cellStyle name="계산 5 2 3 8 3" xfId="19442"/>
    <cellStyle name="계산 5 2 3 8 4" xfId="24924"/>
    <cellStyle name="계산 5 2 3 9" xfId="7721"/>
    <cellStyle name="계산 5 2 3 9 2" xfId="13687"/>
    <cellStyle name="계산 5 2 3 9 3" xfId="19443"/>
    <cellStyle name="계산 5 2 3 9 4" xfId="24925"/>
    <cellStyle name="계산 5 2 4" xfId="7722"/>
    <cellStyle name="계산 5 2 4 2" xfId="13688"/>
    <cellStyle name="계산 5 2 4 3" xfId="19444"/>
    <cellStyle name="계산 5 2 4 4" xfId="24926"/>
    <cellStyle name="계산 5 2 5" xfId="7723"/>
    <cellStyle name="계산 5 2 5 2" xfId="13689"/>
    <cellStyle name="계산 5 2 5 3" xfId="19445"/>
    <cellStyle name="계산 5 2 5 4" xfId="24927"/>
    <cellStyle name="계산 5 2 6" xfId="7724"/>
    <cellStyle name="계산 5 2 6 2" xfId="13690"/>
    <cellStyle name="계산 5 2 6 3" xfId="19446"/>
    <cellStyle name="계산 5 2 6 4" xfId="24928"/>
    <cellStyle name="계산 5 2 7" xfId="11365"/>
    <cellStyle name="계산 5 2 8" xfId="17168"/>
    <cellStyle name="계산 5 3" xfId="5445"/>
    <cellStyle name="계산 5 3 2" xfId="5733"/>
    <cellStyle name="계산 5 3 2 10" xfId="11706"/>
    <cellStyle name="계산 5 3 2 11" xfId="17473"/>
    <cellStyle name="계산 5 3 2 12" xfId="22993"/>
    <cellStyle name="계산 5 3 2 2" xfId="7725"/>
    <cellStyle name="계산 5 3 2 2 2" xfId="13691"/>
    <cellStyle name="계산 5 3 2 2 3" xfId="19447"/>
    <cellStyle name="계산 5 3 2 2 4" xfId="24929"/>
    <cellStyle name="계산 5 3 2 3" xfId="7726"/>
    <cellStyle name="계산 5 3 2 3 2" xfId="13692"/>
    <cellStyle name="계산 5 3 2 3 3" xfId="19448"/>
    <cellStyle name="계산 5 3 2 3 4" xfId="24930"/>
    <cellStyle name="계산 5 3 2 4" xfId="7727"/>
    <cellStyle name="계산 5 3 2 4 2" xfId="13693"/>
    <cellStyle name="계산 5 3 2 4 3" xfId="19449"/>
    <cellStyle name="계산 5 3 2 4 4" xfId="24931"/>
    <cellStyle name="계산 5 3 2 5" xfId="7728"/>
    <cellStyle name="계산 5 3 2 5 2" xfId="13694"/>
    <cellStyle name="계산 5 3 2 5 3" xfId="19450"/>
    <cellStyle name="계산 5 3 2 5 4" xfId="24932"/>
    <cellStyle name="계산 5 3 2 6" xfId="7729"/>
    <cellStyle name="계산 5 3 2 6 2" xfId="13695"/>
    <cellStyle name="계산 5 3 2 6 3" xfId="19451"/>
    <cellStyle name="계산 5 3 2 6 4" xfId="24933"/>
    <cellStyle name="계산 5 3 2 7" xfId="7730"/>
    <cellStyle name="계산 5 3 2 7 2" xfId="13696"/>
    <cellStyle name="계산 5 3 2 7 3" xfId="19452"/>
    <cellStyle name="계산 5 3 2 7 4" xfId="24934"/>
    <cellStyle name="계산 5 3 2 8" xfId="7731"/>
    <cellStyle name="계산 5 3 2 8 2" xfId="13697"/>
    <cellStyle name="계산 5 3 2 8 3" xfId="19453"/>
    <cellStyle name="계산 5 3 2 8 4" xfId="24935"/>
    <cellStyle name="계산 5 3 2 9" xfId="7732"/>
    <cellStyle name="계산 5 3 2 9 2" xfId="13698"/>
    <cellStyle name="계산 5 3 2 9 3" xfId="19454"/>
    <cellStyle name="계산 5 3 2 9 4" xfId="24936"/>
    <cellStyle name="계산 5 3 3" xfId="5964"/>
    <cellStyle name="계산 5 3 3 10" xfId="7733"/>
    <cellStyle name="계산 5 3 3 10 2" xfId="13699"/>
    <cellStyle name="계산 5 3 3 10 3" xfId="19455"/>
    <cellStyle name="계산 5 3 3 10 4" xfId="24937"/>
    <cellStyle name="계산 5 3 3 11" xfId="11937"/>
    <cellStyle name="계산 5 3 3 12" xfId="17694"/>
    <cellStyle name="계산 5 3 3 13" xfId="23191"/>
    <cellStyle name="계산 5 3 3 2" xfId="7734"/>
    <cellStyle name="계산 5 3 3 2 2" xfId="13700"/>
    <cellStyle name="계산 5 3 3 2 3" xfId="19456"/>
    <cellStyle name="계산 5 3 3 2 4" xfId="24938"/>
    <cellStyle name="계산 5 3 3 3" xfId="7735"/>
    <cellStyle name="계산 5 3 3 3 2" xfId="13701"/>
    <cellStyle name="계산 5 3 3 3 3" xfId="19457"/>
    <cellStyle name="계산 5 3 3 3 4" xfId="24939"/>
    <cellStyle name="계산 5 3 3 4" xfId="7736"/>
    <cellStyle name="계산 5 3 3 4 2" xfId="13702"/>
    <cellStyle name="계산 5 3 3 4 3" xfId="19458"/>
    <cellStyle name="계산 5 3 3 4 4" xfId="24940"/>
    <cellStyle name="계산 5 3 3 5" xfId="7737"/>
    <cellStyle name="계산 5 3 3 5 2" xfId="13703"/>
    <cellStyle name="계산 5 3 3 5 3" xfId="19459"/>
    <cellStyle name="계산 5 3 3 5 4" xfId="24941"/>
    <cellStyle name="계산 5 3 3 6" xfId="7738"/>
    <cellStyle name="계산 5 3 3 6 2" xfId="13704"/>
    <cellStyle name="계산 5 3 3 6 3" xfId="19460"/>
    <cellStyle name="계산 5 3 3 6 4" xfId="24942"/>
    <cellStyle name="계산 5 3 3 7" xfId="7739"/>
    <cellStyle name="계산 5 3 3 7 2" xfId="13705"/>
    <cellStyle name="계산 5 3 3 7 3" xfId="19461"/>
    <cellStyle name="계산 5 3 3 7 4" xfId="24943"/>
    <cellStyle name="계산 5 3 3 8" xfId="7740"/>
    <cellStyle name="계산 5 3 3 8 2" xfId="13706"/>
    <cellStyle name="계산 5 3 3 8 3" xfId="19462"/>
    <cellStyle name="계산 5 3 3 8 4" xfId="24944"/>
    <cellStyle name="계산 5 3 3 9" xfId="7741"/>
    <cellStyle name="계산 5 3 3 9 2" xfId="13707"/>
    <cellStyle name="계산 5 3 3 9 3" xfId="19463"/>
    <cellStyle name="계산 5 3 3 9 4" xfId="24945"/>
    <cellStyle name="계산 5 3 4" xfId="7742"/>
    <cellStyle name="계산 5 3 4 2" xfId="13708"/>
    <cellStyle name="계산 5 3 4 3" xfId="19464"/>
    <cellStyle name="계산 5 3 4 4" xfId="24946"/>
    <cellStyle name="계산 5 3 5" xfId="7743"/>
    <cellStyle name="계산 5 3 5 2" xfId="13709"/>
    <cellStyle name="계산 5 3 5 3" xfId="19465"/>
    <cellStyle name="계산 5 3 5 4" xfId="24947"/>
    <cellStyle name="계산 5 3 6" xfId="7744"/>
    <cellStyle name="계산 5 3 6 2" xfId="13710"/>
    <cellStyle name="계산 5 3 6 3" xfId="19466"/>
    <cellStyle name="계산 5 3 6 4" xfId="24948"/>
    <cellStyle name="계산 5 3 7" xfId="11439"/>
    <cellStyle name="계산 5 3 8" xfId="17233"/>
    <cellStyle name="계산 5 4" xfId="5484"/>
    <cellStyle name="계산 5 4 2" xfId="5772"/>
    <cellStyle name="계산 5 4 2 10" xfId="11745"/>
    <cellStyle name="계산 5 4 2 11" xfId="17511"/>
    <cellStyle name="계산 5 4 2 12" xfId="23025"/>
    <cellStyle name="계산 5 4 2 2" xfId="7745"/>
    <cellStyle name="계산 5 4 2 2 2" xfId="13711"/>
    <cellStyle name="계산 5 4 2 2 3" xfId="19467"/>
    <cellStyle name="계산 5 4 2 2 4" xfId="24949"/>
    <cellStyle name="계산 5 4 2 3" xfId="7746"/>
    <cellStyle name="계산 5 4 2 3 2" xfId="13712"/>
    <cellStyle name="계산 5 4 2 3 3" xfId="19468"/>
    <cellStyle name="계산 5 4 2 3 4" xfId="24950"/>
    <cellStyle name="계산 5 4 2 4" xfId="7747"/>
    <cellStyle name="계산 5 4 2 4 2" xfId="13713"/>
    <cellStyle name="계산 5 4 2 4 3" xfId="19469"/>
    <cellStyle name="계산 5 4 2 4 4" xfId="24951"/>
    <cellStyle name="계산 5 4 2 5" xfId="7748"/>
    <cellStyle name="계산 5 4 2 5 2" xfId="13714"/>
    <cellStyle name="계산 5 4 2 5 3" xfId="19470"/>
    <cellStyle name="계산 5 4 2 5 4" xfId="24952"/>
    <cellStyle name="계산 5 4 2 6" xfId="7749"/>
    <cellStyle name="계산 5 4 2 6 2" xfId="13715"/>
    <cellStyle name="계산 5 4 2 6 3" xfId="19471"/>
    <cellStyle name="계산 5 4 2 6 4" xfId="24953"/>
    <cellStyle name="계산 5 4 2 7" xfId="7750"/>
    <cellStyle name="계산 5 4 2 7 2" xfId="13716"/>
    <cellStyle name="계산 5 4 2 7 3" xfId="19472"/>
    <cellStyle name="계산 5 4 2 7 4" xfId="24954"/>
    <cellStyle name="계산 5 4 2 8" xfId="7751"/>
    <cellStyle name="계산 5 4 2 8 2" xfId="13717"/>
    <cellStyle name="계산 5 4 2 8 3" xfId="19473"/>
    <cellStyle name="계산 5 4 2 8 4" xfId="24955"/>
    <cellStyle name="계산 5 4 2 9" xfId="7752"/>
    <cellStyle name="계산 5 4 2 9 2" xfId="13718"/>
    <cellStyle name="계산 5 4 2 9 3" xfId="19474"/>
    <cellStyle name="계산 5 4 2 9 4" xfId="24956"/>
    <cellStyle name="계산 5 4 3" xfId="5997"/>
    <cellStyle name="계산 5 4 3 10" xfId="7753"/>
    <cellStyle name="계산 5 4 3 10 2" xfId="13719"/>
    <cellStyle name="계산 5 4 3 10 3" xfId="19475"/>
    <cellStyle name="계산 5 4 3 10 4" xfId="24957"/>
    <cellStyle name="계산 5 4 3 11" xfId="11970"/>
    <cellStyle name="계산 5 4 3 12" xfId="17727"/>
    <cellStyle name="계산 5 4 3 13" xfId="23224"/>
    <cellStyle name="계산 5 4 3 2" xfId="7754"/>
    <cellStyle name="계산 5 4 3 2 2" xfId="13720"/>
    <cellStyle name="계산 5 4 3 2 3" xfId="19476"/>
    <cellStyle name="계산 5 4 3 2 4" xfId="24958"/>
    <cellStyle name="계산 5 4 3 3" xfId="7755"/>
    <cellStyle name="계산 5 4 3 3 2" xfId="13721"/>
    <cellStyle name="계산 5 4 3 3 3" xfId="19477"/>
    <cellStyle name="계산 5 4 3 3 4" xfId="24959"/>
    <cellStyle name="계산 5 4 3 4" xfId="7756"/>
    <cellStyle name="계산 5 4 3 4 2" xfId="13722"/>
    <cellStyle name="계산 5 4 3 4 3" xfId="19478"/>
    <cellStyle name="계산 5 4 3 4 4" xfId="24960"/>
    <cellStyle name="계산 5 4 3 5" xfId="7757"/>
    <cellStyle name="계산 5 4 3 5 2" xfId="13723"/>
    <cellStyle name="계산 5 4 3 5 3" xfId="19479"/>
    <cellStyle name="계산 5 4 3 5 4" xfId="24961"/>
    <cellStyle name="계산 5 4 3 6" xfId="7758"/>
    <cellStyle name="계산 5 4 3 6 2" xfId="13724"/>
    <cellStyle name="계산 5 4 3 6 3" xfId="19480"/>
    <cellStyle name="계산 5 4 3 6 4" xfId="24962"/>
    <cellStyle name="계산 5 4 3 7" xfId="7759"/>
    <cellStyle name="계산 5 4 3 7 2" xfId="13725"/>
    <cellStyle name="계산 5 4 3 7 3" xfId="19481"/>
    <cellStyle name="계산 5 4 3 7 4" xfId="24963"/>
    <cellStyle name="계산 5 4 3 8" xfId="7760"/>
    <cellStyle name="계산 5 4 3 8 2" xfId="13726"/>
    <cellStyle name="계산 5 4 3 8 3" xfId="19482"/>
    <cellStyle name="계산 5 4 3 8 4" xfId="24964"/>
    <cellStyle name="계산 5 4 3 9" xfId="7761"/>
    <cellStyle name="계산 5 4 3 9 2" xfId="13727"/>
    <cellStyle name="계산 5 4 3 9 3" xfId="19483"/>
    <cellStyle name="계산 5 4 3 9 4" xfId="24965"/>
    <cellStyle name="계산 5 4 4" xfId="7762"/>
    <cellStyle name="계산 5 4 4 2" xfId="13728"/>
    <cellStyle name="계산 5 4 4 3" xfId="19484"/>
    <cellStyle name="계산 5 4 4 4" xfId="24966"/>
    <cellStyle name="계산 5 4 5" xfId="7763"/>
    <cellStyle name="계산 5 4 5 2" xfId="13729"/>
    <cellStyle name="계산 5 4 5 3" xfId="19485"/>
    <cellStyle name="계산 5 4 5 4" xfId="24967"/>
    <cellStyle name="계산 5 4 6" xfId="7764"/>
    <cellStyle name="계산 5 4 6 2" xfId="13730"/>
    <cellStyle name="계산 5 4 6 3" xfId="19486"/>
    <cellStyle name="계산 5 4 6 4" xfId="24968"/>
    <cellStyle name="계산 5 4 7" xfId="7765"/>
    <cellStyle name="계산 5 4 7 2" xfId="13731"/>
    <cellStyle name="계산 5 4 7 3" xfId="19487"/>
    <cellStyle name="계산 5 4 7 4" xfId="24969"/>
    <cellStyle name="계산 5 4 8" xfId="11478"/>
    <cellStyle name="계산 5 4 9" xfId="17270"/>
    <cellStyle name="계산 5 5" xfId="5406"/>
    <cellStyle name="계산 5 5 10" xfId="17199"/>
    <cellStyle name="계산 5 5 11" xfId="11317"/>
    <cellStyle name="계산 5 5 2" xfId="5694"/>
    <cellStyle name="계산 5 5 2 10" xfId="7766"/>
    <cellStyle name="계산 5 5 2 10 2" xfId="13732"/>
    <cellStyle name="계산 5 5 2 10 3" xfId="19488"/>
    <cellStyle name="계산 5 5 2 10 4" xfId="24970"/>
    <cellStyle name="계산 5 5 2 11" xfId="11667"/>
    <cellStyle name="계산 5 5 2 12" xfId="17437"/>
    <cellStyle name="계산 5 5 2 13" xfId="22957"/>
    <cellStyle name="계산 5 5 2 2" xfId="7767"/>
    <cellStyle name="계산 5 5 2 2 2" xfId="13733"/>
    <cellStyle name="계산 5 5 2 2 3" xfId="19489"/>
    <cellStyle name="계산 5 5 2 2 4" xfId="24971"/>
    <cellStyle name="계산 5 5 2 3" xfId="7768"/>
    <cellStyle name="계산 5 5 2 3 2" xfId="13734"/>
    <cellStyle name="계산 5 5 2 3 3" xfId="19490"/>
    <cellStyle name="계산 5 5 2 3 4" xfId="24972"/>
    <cellStyle name="계산 5 5 2 4" xfId="7769"/>
    <cellStyle name="계산 5 5 2 4 2" xfId="13735"/>
    <cellStyle name="계산 5 5 2 4 3" xfId="19491"/>
    <cellStyle name="계산 5 5 2 4 4" xfId="24973"/>
    <cellStyle name="계산 5 5 2 5" xfId="7770"/>
    <cellStyle name="계산 5 5 2 5 2" xfId="13736"/>
    <cellStyle name="계산 5 5 2 5 3" xfId="19492"/>
    <cellStyle name="계산 5 5 2 5 4" xfId="24974"/>
    <cellStyle name="계산 5 5 2 6" xfId="7771"/>
    <cellStyle name="계산 5 5 2 6 2" xfId="13737"/>
    <cellStyle name="계산 5 5 2 6 3" xfId="19493"/>
    <cellStyle name="계산 5 5 2 6 4" xfId="24975"/>
    <cellStyle name="계산 5 5 2 7" xfId="7772"/>
    <cellStyle name="계산 5 5 2 7 2" xfId="13738"/>
    <cellStyle name="계산 5 5 2 7 3" xfId="19494"/>
    <cellStyle name="계산 5 5 2 7 4" xfId="24976"/>
    <cellStyle name="계산 5 5 2 8" xfId="7773"/>
    <cellStyle name="계산 5 5 2 8 2" xfId="13739"/>
    <cellStyle name="계산 5 5 2 8 3" xfId="19495"/>
    <cellStyle name="계산 5 5 2 8 4" xfId="24977"/>
    <cellStyle name="계산 5 5 2 9" xfId="7774"/>
    <cellStyle name="계산 5 5 2 9 2" xfId="13740"/>
    <cellStyle name="계산 5 5 2 9 3" xfId="19496"/>
    <cellStyle name="계산 5 5 2 9 4" xfId="24978"/>
    <cellStyle name="계산 5 5 3" xfId="5933"/>
    <cellStyle name="계산 5 5 3 10" xfId="7775"/>
    <cellStyle name="계산 5 5 3 10 2" xfId="13741"/>
    <cellStyle name="계산 5 5 3 10 3" xfId="19497"/>
    <cellStyle name="계산 5 5 3 10 4" xfId="24979"/>
    <cellStyle name="계산 5 5 3 11" xfId="11906"/>
    <cellStyle name="계산 5 5 3 12" xfId="17663"/>
    <cellStyle name="계산 5 5 3 13" xfId="23160"/>
    <cellStyle name="계산 5 5 3 2" xfId="7776"/>
    <cellStyle name="계산 5 5 3 2 2" xfId="13742"/>
    <cellStyle name="계산 5 5 3 2 3" xfId="19498"/>
    <cellStyle name="계산 5 5 3 2 4" xfId="24980"/>
    <cellStyle name="계산 5 5 3 3" xfId="7777"/>
    <cellStyle name="계산 5 5 3 3 2" xfId="13743"/>
    <cellStyle name="계산 5 5 3 3 3" xfId="19499"/>
    <cellStyle name="계산 5 5 3 3 4" xfId="24981"/>
    <cellStyle name="계산 5 5 3 4" xfId="7778"/>
    <cellStyle name="계산 5 5 3 4 2" xfId="13744"/>
    <cellStyle name="계산 5 5 3 4 3" xfId="19500"/>
    <cellStyle name="계산 5 5 3 4 4" xfId="24982"/>
    <cellStyle name="계산 5 5 3 5" xfId="7779"/>
    <cellStyle name="계산 5 5 3 5 2" xfId="13745"/>
    <cellStyle name="계산 5 5 3 5 3" xfId="19501"/>
    <cellStyle name="계산 5 5 3 5 4" xfId="24983"/>
    <cellStyle name="계산 5 5 3 6" xfId="7780"/>
    <cellStyle name="계산 5 5 3 6 2" xfId="13746"/>
    <cellStyle name="계산 5 5 3 6 3" xfId="19502"/>
    <cellStyle name="계산 5 5 3 6 4" xfId="24984"/>
    <cellStyle name="계산 5 5 3 7" xfId="7781"/>
    <cellStyle name="계산 5 5 3 7 2" xfId="13747"/>
    <cellStyle name="계산 5 5 3 7 3" xfId="19503"/>
    <cellStyle name="계산 5 5 3 7 4" xfId="24985"/>
    <cellStyle name="계산 5 5 3 8" xfId="7782"/>
    <cellStyle name="계산 5 5 3 8 2" xfId="13748"/>
    <cellStyle name="계산 5 5 3 8 3" xfId="19504"/>
    <cellStyle name="계산 5 5 3 8 4" xfId="24986"/>
    <cellStyle name="계산 5 5 3 9" xfId="7783"/>
    <cellStyle name="계산 5 5 3 9 2" xfId="13749"/>
    <cellStyle name="계산 5 5 3 9 3" xfId="19505"/>
    <cellStyle name="계산 5 5 3 9 4" xfId="24987"/>
    <cellStyle name="계산 5 5 4" xfId="7784"/>
    <cellStyle name="계산 5 5 4 2" xfId="13750"/>
    <cellStyle name="계산 5 5 4 3" xfId="19506"/>
    <cellStyle name="계산 5 5 4 4" xfId="24988"/>
    <cellStyle name="계산 5 5 5" xfId="7785"/>
    <cellStyle name="계산 5 5 5 2" xfId="13751"/>
    <cellStyle name="계산 5 5 5 3" xfId="19507"/>
    <cellStyle name="계산 5 5 5 4" xfId="24989"/>
    <cellStyle name="계산 5 5 6" xfId="7786"/>
    <cellStyle name="계산 5 5 6 2" xfId="13752"/>
    <cellStyle name="계산 5 5 6 3" xfId="19508"/>
    <cellStyle name="계산 5 5 6 4" xfId="24990"/>
    <cellStyle name="계산 5 5 7" xfId="7787"/>
    <cellStyle name="계산 5 5 7 2" xfId="13753"/>
    <cellStyle name="계산 5 5 7 3" xfId="19509"/>
    <cellStyle name="계산 5 5 7 4" xfId="24991"/>
    <cellStyle name="계산 5 5 8" xfId="7788"/>
    <cellStyle name="계산 5 5 8 2" xfId="13754"/>
    <cellStyle name="계산 5 5 8 3" xfId="19510"/>
    <cellStyle name="계산 5 5 8 4" xfId="24992"/>
    <cellStyle name="계산 5 5 9" xfId="11400"/>
    <cellStyle name="계산 5 6" xfId="7789"/>
    <cellStyle name="계산 5 6 2" xfId="13755"/>
    <cellStyle name="계산 5 6 3" xfId="19511"/>
    <cellStyle name="계산 5 6 4" xfId="24993"/>
    <cellStyle name="계산 5 7" xfId="7790"/>
    <cellStyle name="계산 5 7 2" xfId="13756"/>
    <cellStyle name="계산 5 7 3" xfId="19512"/>
    <cellStyle name="계산 5 7 4" xfId="24994"/>
    <cellStyle name="계산 5 8" xfId="11324"/>
    <cellStyle name="계산 5 9" xfId="11286"/>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2" xfId="5858"/>
    <cellStyle name="금액 2 2 2 2 2" xfId="7791"/>
    <cellStyle name="금액 2 2 2 2 2 2" xfId="13757"/>
    <cellStyle name="금액 2 2 2 2 2 3" xfId="19513"/>
    <cellStyle name="금액 2 2 2 2 2 4" xfId="24995"/>
    <cellStyle name="금액 2 2 2 2 3" xfId="7792"/>
    <cellStyle name="금액 2 2 2 2 3 2" xfId="13758"/>
    <cellStyle name="금액 2 2 2 2 3 3" xfId="19514"/>
    <cellStyle name="금액 2 2 2 2 3 4" xfId="24996"/>
    <cellStyle name="금액 2 2 2 2 4" xfId="7793"/>
    <cellStyle name="금액 2 2 2 2 4 2" xfId="13759"/>
    <cellStyle name="금액 2 2 2 2 4 3" xfId="19515"/>
    <cellStyle name="금액 2 2 2 2 4 4" xfId="24997"/>
    <cellStyle name="금액 2 2 2 2 5" xfId="7794"/>
    <cellStyle name="금액 2 2 2 2 5 2" xfId="13760"/>
    <cellStyle name="금액 2 2 2 2 5 3" xfId="19516"/>
    <cellStyle name="금액 2 2 2 2 5 4" xfId="24998"/>
    <cellStyle name="금액 2 2 2 2 6" xfId="7795"/>
    <cellStyle name="금액 2 2 2 2 6 2" xfId="13761"/>
    <cellStyle name="금액 2 2 2 2 6 3" xfId="19517"/>
    <cellStyle name="금액 2 2 2 2 6 4" xfId="24999"/>
    <cellStyle name="금액 2 2 2 2 7" xfId="11831"/>
    <cellStyle name="금액 2 2 2 2 8" xfId="17592"/>
    <cellStyle name="금액 2 2 2 3" xfId="7796"/>
    <cellStyle name="금액 2 2 2 3 2" xfId="13762"/>
    <cellStyle name="금액 2 2 2 3 3" xfId="19518"/>
    <cellStyle name="금액 2 2 2 3 4" xfId="25000"/>
    <cellStyle name="금액 2 2 2 4" xfId="7797"/>
    <cellStyle name="금액 2 2 2 4 2" xfId="13763"/>
    <cellStyle name="금액 2 2 2 4 3" xfId="19519"/>
    <cellStyle name="금액 2 2 2 4 4" xfId="25001"/>
    <cellStyle name="금액 2 2 2 5" xfId="7798"/>
    <cellStyle name="금액 2 2 2 5 2" xfId="13764"/>
    <cellStyle name="금액 2 2 2 5 3" xfId="19520"/>
    <cellStyle name="금액 2 2 2 5 4" xfId="25002"/>
    <cellStyle name="금액 2 2 2 6" xfId="7799"/>
    <cellStyle name="금액 2 2 2 6 2" xfId="13765"/>
    <cellStyle name="금액 2 2 2 6 3" xfId="19521"/>
    <cellStyle name="금액 2 2 2 6 4" xfId="25003"/>
    <cellStyle name="금액 2 2 2 7" xfId="7800"/>
    <cellStyle name="금액 2 2 2 7 2" xfId="13766"/>
    <cellStyle name="금액 2 2 2 7 3" xfId="19522"/>
    <cellStyle name="금액 2 2 2 7 4" xfId="25004"/>
    <cellStyle name="금액 2 2 2 8" xfId="7801"/>
    <cellStyle name="금액 2 2 2 8 2" xfId="13767"/>
    <cellStyle name="금액 2 2 2 8 3" xfId="19523"/>
    <cellStyle name="금액 2 2 2 8 4" xfId="25005"/>
    <cellStyle name="금액 2 2 2 9" xfId="7802"/>
    <cellStyle name="금액 2 2 2 9 2" xfId="13768"/>
    <cellStyle name="금액 2 2 2 9 3" xfId="19524"/>
    <cellStyle name="금액 2 2 2 9 4" xfId="25006"/>
    <cellStyle name="금액 2 2 3" xfId="5407"/>
    <cellStyle name="금액 2 2 3 2" xfId="5695"/>
    <cellStyle name="금액 2 2 3 2 10" xfId="7803"/>
    <cellStyle name="금액 2 2 3 2 10 2" xfId="13769"/>
    <cellStyle name="금액 2 2 3 2 10 3" xfId="19525"/>
    <cellStyle name="금액 2 2 3 2 10 4" xfId="25007"/>
    <cellStyle name="금액 2 2 3 2 11" xfId="11668"/>
    <cellStyle name="금액 2 2 3 2 12" xfId="22958"/>
    <cellStyle name="금액 2 2 3 2 2" xfId="7804"/>
    <cellStyle name="금액 2 2 3 2 2 2" xfId="13770"/>
    <cellStyle name="금액 2 2 3 2 2 3" xfId="19526"/>
    <cellStyle name="금액 2 2 3 2 2 4" xfId="25008"/>
    <cellStyle name="금액 2 2 3 2 3" xfId="7805"/>
    <cellStyle name="금액 2 2 3 2 3 2" xfId="13771"/>
    <cellStyle name="금액 2 2 3 2 3 3" xfId="19527"/>
    <cellStyle name="금액 2 2 3 2 3 4" xfId="25009"/>
    <cellStyle name="금액 2 2 3 2 4" xfId="7806"/>
    <cellStyle name="금액 2 2 3 2 4 2" xfId="13772"/>
    <cellStyle name="금액 2 2 3 2 4 3" xfId="19528"/>
    <cellStyle name="금액 2 2 3 2 4 4" xfId="25010"/>
    <cellStyle name="금액 2 2 3 2 5" xfId="7807"/>
    <cellStyle name="금액 2 2 3 2 5 2" xfId="13773"/>
    <cellStyle name="금액 2 2 3 2 5 3" xfId="19529"/>
    <cellStyle name="금액 2 2 3 2 5 4" xfId="25011"/>
    <cellStyle name="금액 2 2 3 2 6" xfId="7808"/>
    <cellStyle name="금액 2 2 3 2 6 2" xfId="13774"/>
    <cellStyle name="금액 2 2 3 2 6 3" xfId="19530"/>
    <cellStyle name="금액 2 2 3 2 6 4" xfId="25012"/>
    <cellStyle name="금액 2 2 3 2 7" xfId="7809"/>
    <cellStyle name="금액 2 2 3 2 7 2" xfId="13775"/>
    <cellStyle name="금액 2 2 3 2 7 3" xfId="19531"/>
    <cellStyle name="금액 2 2 3 2 7 4" xfId="25013"/>
    <cellStyle name="금액 2 2 3 2 8" xfId="7810"/>
    <cellStyle name="금액 2 2 3 2 8 2" xfId="13776"/>
    <cellStyle name="금액 2 2 3 2 8 3" xfId="19532"/>
    <cellStyle name="금액 2 2 3 2 8 4" xfId="25014"/>
    <cellStyle name="금액 2 2 3 2 9" xfId="7811"/>
    <cellStyle name="금액 2 2 3 2 9 2" xfId="13777"/>
    <cellStyle name="금액 2 2 3 2 9 3" xfId="19533"/>
    <cellStyle name="금액 2 2 3 2 9 4" xfId="25015"/>
    <cellStyle name="금액 2 2 3 3" xfId="5934"/>
    <cellStyle name="금액 2 2 3 3 10" xfId="7812"/>
    <cellStyle name="금액 2 2 3 3 10 2" xfId="13778"/>
    <cellStyle name="금액 2 2 3 3 10 3" xfId="19534"/>
    <cellStyle name="금액 2 2 3 3 10 4" xfId="25016"/>
    <cellStyle name="금액 2 2 3 3 11" xfId="11907"/>
    <cellStyle name="금액 2 2 3 3 12" xfId="17664"/>
    <cellStyle name="금액 2 2 3 3 13" xfId="23161"/>
    <cellStyle name="금액 2 2 3 3 2" xfId="7813"/>
    <cellStyle name="금액 2 2 3 3 2 2" xfId="13779"/>
    <cellStyle name="금액 2 2 3 3 2 3" xfId="19535"/>
    <cellStyle name="금액 2 2 3 3 2 4" xfId="25017"/>
    <cellStyle name="금액 2 2 3 3 3" xfId="7814"/>
    <cellStyle name="금액 2 2 3 3 3 2" xfId="13780"/>
    <cellStyle name="금액 2 2 3 3 3 3" xfId="19536"/>
    <cellStyle name="금액 2 2 3 3 3 4" xfId="25018"/>
    <cellStyle name="금액 2 2 3 3 4" xfId="7815"/>
    <cellStyle name="금액 2 2 3 3 4 2" xfId="13781"/>
    <cellStyle name="금액 2 2 3 3 4 3" xfId="19537"/>
    <cellStyle name="금액 2 2 3 3 4 4" xfId="25019"/>
    <cellStyle name="금액 2 2 3 3 5" xfId="7816"/>
    <cellStyle name="금액 2 2 3 3 5 2" xfId="13782"/>
    <cellStyle name="금액 2 2 3 3 5 3" xfId="19538"/>
    <cellStyle name="금액 2 2 3 3 5 4" xfId="25020"/>
    <cellStyle name="금액 2 2 3 3 6" xfId="7817"/>
    <cellStyle name="금액 2 2 3 3 6 2" xfId="13783"/>
    <cellStyle name="금액 2 2 3 3 6 3" xfId="19539"/>
    <cellStyle name="금액 2 2 3 3 6 4" xfId="25021"/>
    <cellStyle name="금액 2 2 3 3 7" xfId="7818"/>
    <cellStyle name="금액 2 2 3 3 7 2" xfId="13784"/>
    <cellStyle name="금액 2 2 3 3 7 3" xfId="19540"/>
    <cellStyle name="금액 2 2 3 3 7 4" xfId="25022"/>
    <cellStyle name="금액 2 2 3 3 8" xfId="7819"/>
    <cellStyle name="금액 2 2 3 3 8 2" xfId="13785"/>
    <cellStyle name="금액 2 2 3 3 8 3" xfId="19541"/>
    <cellStyle name="금액 2 2 3 3 8 4" xfId="25023"/>
    <cellStyle name="금액 2 2 3 3 9" xfId="7820"/>
    <cellStyle name="금액 2 2 3 3 9 2" xfId="13786"/>
    <cellStyle name="금액 2 2 3 3 9 3" xfId="19542"/>
    <cellStyle name="금액 2 2 3 3 9 4" xfId="25024"/>
    <cellStyle name="금액 2 2 3 4" xfId="7821"/>
    <cellStyle name="금액 2 2 3 4 2" xfId="13787"/>
    <cellStyle name="금액 2 2 3 4 3" xfId="19543"/>
    <cellStyle name="금액 2 2 3 4 4" xfId="25025"/>
    <cellStyle name="금액 2 2 3 5" xfId="7822"/>
    <cellStyle name="금액 2 2 3 5 2" xfId="13788"/>
    <cellStyle name="금액 2 2 3 5 3" xfId="19544"/>
    <cellStyle name="금액 2 2 3 5 4" xfId="25026"/>
    <cellStyle name="금액 2 2 3 6" xfId="7823"/>
    <cellStyle name="금액 2 2 3 6 2" xfId="13789"/>
    <cellStyle name="금액 2 2 3 6 3" xfId="19545"/>
    <cellStyle name="금액 2 2 3 6 4" xfId="25027"/>
    <cellStyle name="금액 2 2 3 7" xfId="11401"/>
    <cellStyle name="금액 2 2 4" xfId="5635"/>
    <cellStyle name="금액 2 2 4 2" xfId="7824"/>
    <cellStyle name="금액 2 2 4 2 2" xfId="13790"/>
    <cellStyle name="금액 2 2 4 2 3" xfId="19546"/>
    <cellStyle name="금액 2 2 4 2 4" xfId="25028"/>
    <cellStyle name="금액 2 2 4 3" xfId="7825"/>
    <cellStyle name="금액 2 2 4 3 2" xfId="13791"/>
    <cellStyle name="금액 2 2 4 3 3" xfId="19547"/>
    <cellStyle name="금액 2 2 4 3 4" xfId="25029"/>
    <cellStyle name="금액 2 2 4 4" xfId="7826"/>
    <cellStyle name="금액 2 2 4 4 2" xfId="13792"/>
    <cellStyle name="금액 2 2 4 4 3" xfId="19548"/>
    <cellStyle name="금액 2 2 4 4 4" xfId="25030"/>
    <cellStyle name="금액 2 2 4 5" xfId="7827"/>
    <cellStyle name="금액 2 2 4 5 2" xfId="13793"/>
    <cellStyle name="금액 2 2 4 5 3" xfId="19549"/>
    <cellStyle name="금액 2 2 4 5 4" xfId="25031"/>
    <cellStyle name="금액 2 2 4 6" xfId="7828"/>
    <cellStyle name="금액 2 2 4 6 2" xfId="13794"/>
    <cellStyle name="금액 2 2 4 6 3" xfId="19550"/>
    <cellStyle name="금액 2 2 4 6 4" xfId="25032"/>
    <cellStyle name="금액 2 2 4 7" xfId="11609"/>
    <cellStyle name="금액 2 2 4 8" xfId="17380"/>
    <cellStyle name="금액 2 2 5" xfId="5608"/>
    <cellStyle name="금액 2 2 5 10" xfId="7829"/>
    <cellStyle name="금액 2 2 5 10 2" xfId="13795"/>
    <cellStyle name="금액 2 2 5 10 3" xfId="19551"/>
    <cellStyle name="금액 2 2 5 10 4" xfId="25033"/>
    <cellStyle name="금액 2 2 5 11" xfId="11590"/>
    <cellStyle name="금액 2 2 5 12" xfId="17362"/>
    <cellStyle name="금액 2 2 5 13" xfId="22914"/>
    <cellStyle name="금액 2 2 5 2" xfId="7830"/>
    <cellStyle name="금액 2 2 5 2 2" xfId="13796"/>
    <cellStyle name="금액 2 2 5 2 3" xfId="19552"/>
    <cellStyle name="금액 2 2 5 2 4" xfId="25034"/>
    <cellStyle name="금액 2 2 5 3" xfId="7831"/>
    <cellStyle name="금액 2 2 5 3 2" xfId="13797"/>
    <cellStyle name="금액 2 2 5 3 3" xfId="19553"/>
    <cellStyle name="금액 2 2 5 3 4" xfId="25035"/>
    <cellStyle name="금액 2 2 5 4" xfId="7832"/>
    <cellStyle name="금액 2 2 5 4 2" xfId="13798"/>
    <cellStyle name="금액 2 2 5 4 3" xfId="19554"/>
    <cellStyle name="금액 2 2 5 4 4" xfId="25036"/>
    <cellStyle name="금액 2 2 5 5" xfId="7833"/>
    <cellStyle name="금액 2 2 5 5 2" xfId="13799"/>
    <cellStyle name="금액 2 2 5 5 3" xfId="19555"/>
    <cellStyle name="금액 2 2 5 5 4" xfId="25037"/>
    <cellStyle name="금액 2 2 5 6" xfId="7834"/>
    <cellStyle name="금액 2 2 5 6 2" xfId="13800"/>
    <cellStyle name="금액 2 2 5 6 3" xfId="19556"/>
    <cellStyle name="금액 2 2 5 6 4" xfId="25038"/>
    <cellStyle name="금액 2 2 5 7" xfId="7835"/>
    <cellStyle name="금액 2 2 5 7 2" xfId="13801"/>
    <cellStyle name="금액 2 2 5 7 3" xfId="19557"/>
    <cellStyle name="금액 2 2 5 7 4" xfId="25039"/>
    <cellStyle name="금액 2 2 5 8" xfId="7836"/>
    <cellStyle name="금액 2 2 5 8 2" xfId="13802"/>
    <cellStyle name="금액 2 2 5 8 3" xfId="19558"/>
    <cellStyle name="금액 2 2 5 8 4" xfId="25040"/>
    <cellStyle name="금액 2 2 5 9" xfId="7837"/>
    <cellStyle name="금액 2 2 5 9 2" xfId="13803"/>
    <cellStyle name="금액 2 2 5 9 3" xfId="19559"/>
    <cellStyle name="금액 2 2 5 9 4" xfId="25041"/>
    <cellStyle name="금액 2 2 6" xfId="7838"/>
    <cellStyle name="금액 2 2 6 2" xfId="13804"/>
    <cellStyle name="금액 2 2 6 3" xfId="19560"/>
    <cellStyle name="금액 2 2 6 4" xfId="25042"/>
    <cellStyle name="금액 2 3" xfId="5443"/>
    <cellStyle name="금액 2 3 10" xfId="11437"/>
    <cellStyle name="금액 2 3 2" xfId="5731"/>
    <cellStyle name="금액 2 3 2 2" xfId="7839"/>
    <cellStyle name="금액 2 3 2 2 2" xfId="13805"/>
    <cellStyle name="금액 2 3 2 2 3" xfId="19561"/>
    <cellStyle name="금액 2 3 2 2 4" xfId="25043"/>
    <cellStyle name="금액 2 3 2 3" xfId="7840"/>
    <cellStyle name="금액 2 3 2 3 2" xfId="13806"/>
    <cellStyle name="금액 2 3 2 3 3" xfId="19562"/>
    <cellStyle name="금액 2 3 2 3 4" xfId="25044"/>
    <cellStyle name="금액 2 3 2 4" xfId="7841"/>
    <cellStyle name="금액 2 3 2 4 2" xfId="13807"/>
    <cellStyle name="금액 2 3 2 4 3" xfId="19563"/>
    <cellStyle name="금액 2 3 2 4 4" xfId="25045"/>
    <cellStyle name="금액 2 3 2 5" xfId="7842"/>
    <cellStyle name="금액 2 3 2 5 2" xfId="13808"/>
    <cellStyle name="금액 2 3 2 5 3" xfId="19564"/>
    <cellStyle name="금액 2 3 2 5 4" xfId="25046"/>
    <cellStyle name="금액 2 3 2 6" xfId="7843"/>
    <cellStyle name="금액 2 3 2 6 2" xfId="13809"/>
    <cellStyle name="금액 2 3 2 6 3" xfId="19565"/>
    <cellStyle name="금액 2 3 2 6 4" xfId="25047"/>
    <cellStyle name="금액 2 3 2 7" xfId="11704"/>
    <cellStyle name="금액 2 3 2 8" xfId="17471"/>
    <cellStyle name="금액 2 3 3" xfId="5962"/>
    <cellStyle name="금액 2 3 3 10" xfId="7844"/>
    <cellStyle name="금액 2 3 3 10 2" xfId="13810"/>
    <cellStyle name="금액 2 3 3 10 3" xfId="19566"/>
    <cellStyle name="금액 2 3 3 10 4" xfId="25048"/>
    <cellStyle name="금액 2 3 3 11" xfId="11935"/>
    <cellStyle name="금액 2 3 3 12" xfId="17692"/>
    <cellStyle name="금액 2 3 3 13" xfId="23189"/>
    <cellStyle name="금액 2 3 3 2" xfId="7845"/>
    <cellStyle name="금액 2 3 3 2 2" xfId="13811"/>
    <cellStyle name="금액 2 3 3 2 3" xfId="19567"/>
    <cellStyle name="금액 2 3 3 2 4" xfId="25049"/>
    <cellStyle name="금액 2 3 3 3" xfId="7846"/>
    <cellStyle name="금액 2 3 3 3 2" xfId="13812"/>
    <cellStyle name="금액 2 3 3 3 3" xfId="19568"/>
    <cellStyle name="금액 2 3 3 3 4" xfId="25050"/>
    <cellStyle name="금액 2 3 3 4" xfId="7847"/>
    <cellStyle name="금액 2 3 3 4 2" xfId="13813"/>
    <cellStyle name="금액 2 3 3 4 3" xfId="19569"/>
    <cellStyle name="금액 2 3 3 4 4" xfId="25051"/>
    <cellStyle name="금액 2 3 3 5" xfId="7848"/>
    <cellStyle name="금액 2 3 3 5 2" xfId="13814"/>
    <cellStyle name="금액 2 3 3 5 3" xfId="19570"/>
    <cellStyle name="금액 2 3 3 5 4" xfId="25052"/>
    <cellStyle name="금액 2 3 3 6" xfId="7849"/>
    <cellStyle name="금액 2 3 3 6 2" xfId="13815"/>
    <cellStyle name="금액 2 3 3 6 3" xfId="19571"/>
    <cellStyle name="금액 2 3 3 6 4" xfId="25053"/>
    <cellStyle name="금액 2 3 3 7" xfId="7850"/>
    <cellStyle name="금액 2 3 3 7 2" xfId="13816"/>
    <cellStyle name="금액 2 3 3 7 3" xfId="19572"/>
    <cellStyle name="금액 2 3 3 7 4" xfId="25054"/>
    <cellStyle name="금액 2 3 3 8" xfId="7851"/>
    <cellStyle name="금액 2 3 3 8 2" xfId="13817"/>
    <cellStyle name="금액 2 3 3 8 3" xfId="19573"/>
    <cellStyle name="금액 2 3 3 8 4" xfId="25055"/>
    <cellStyle name="금액 2 3 3 9" xfId="7852"/>
    <cellStyle name="금액 2 3 3 9 2" xfId="13818"/>
    <cellStyle name="금액 2 3 3 9 3" xfId="19574"/>
    <cellStyle name="금액 2 3 3 9 4" xfId="25056"/>
    <cellStyle name="금액 2 3 4" xfId="7853"/>
    <cellStyle name="금액 2 3 4 2" xfId="13819"/>
    <cellStyle name="금액 2 3 4 3" xfId="19575"/>
    <cellStyle name="금액 2 3 4 4" xfId="25057"/>
    <cellStyle name="금액 2 3 5" xfId="7854"/>
    <cellStyle name="금액 2 3 5 2" xfId="13820"/>
    <cellStyle name="금액 2 3 5 3" xfId="19576"/>
    <cellStyle name="금액 2 3 5 4" xfId="25058"/>
    <cellStyle name="금액 2 3 6" xfId="7855"/>
    <cellStyle name="금액 2 3 6 2" xfId="13821"/>
    <cellStyle name="금액 2 3 6 3" xfId="19577"/>
    <cellStyle name="금액 2 3 6 4" xfId="25059"/>
    <cellStyle name="금액 2 3 7" xfId="7856"/>
    <cellStyle name="금액 2 3 7 2" xfId="13822"/>
    <cellStyle name="금액 2 3 7 3" xfId="19578"/>
    <cellStyle name="금액 2 3 7 4" xfId="25060"/>
    <cellStyle name="금액 2 3 8" xfId="7857"/>
    <cellStyle name="금액 2 3 8 2" xfId="13823"/>
    <cellStyle name="금액 2 3 8 3" xfId="19579"/>
    <cellStyle name="금액 2 3 8 4" xfId="25061"/>
    <cellStyle name="금액 2 3 9" xfId="7858"/>
    <cellStyle name="금액 2 3 9 2" xfId="13824"/>
    <cellStyle name="금액 2 3 9 3" xfId="19580"/>
    <cellStyle name="금액 2 3 9 4" xfId="25062"/>
    <cellStyle name="금액 2 4" xfId="5577"/>
    <cellStyle name="금액 2 4 2" xfId="5865"/>
    <cellStyle name="금액 2 4 2 2" xfId="7859"/>
    <cellStyle name="금액 2 4 2 2 2" xfId="13825"/>
    <cellStyle name="금액 2 4 2 2 3" xfId="19581"/>
    <cellStyle name="금액 2 4 2 2 4" xfId="25063"/>
    <cellStyle name="금액 2 4 2 3" xfId="7860"/>
    <cellStyle name="금액 2 4 2 3 2" xfId="13826"/>
    <cellStyle name="금액 2 4 2 3 3" xfId="19582"/>
    <cellStyle name="금액 2 4 2 3 4" xfId="25064"/>
    <cellStyle name="금액 2 4 2 4" xfId="7861"/>
    <cellStyle name="금액 2 4 2 4 2" xfId="13827"/>
    <cellStyle name="금액 2 4 2 4 3" xfId="19583"/>
    <cellStyle name="금액 2 4 2 4 4" xfId="25065"/>
    <cellStyle name="금액 2 4 2 5" xfId="7862"/>
    <cellStyle name="금액 2 4 2 5 2" xfId="13828"/>
    <cellStyle name="금액 2 4 2 5 3" xfId="19584"/>
    <cellStyle name="금액 2 4 2 5 4" xfId="25066"/>
    <cellStyle name="금액 2 4 2 6" xfId="7863"/>
    <cellStyle name="금액 2 4 2 6 2" xfId="13829"/>
    <cellStyle name="금액 2 4 2 6 3" xfId="19585"/>
    <cellStyle name="금액 2 4 2 6 4" xfId="25067"/>
    <cellStyle name="금액 2 4 2 7" xfId="11838"/>
    <cellStyle name="금액 2 4 2 8" xfId="17599"/>
    <cellStyle name="금액 2 4 3" xfId="7864"/>
    <cellStyle name="금액 2 4 3 2" xfId="13830"/>
    <cellStyle name="금액 2 4 3 3" xfId="19586"/>
    <cellStyle name="금액 2 4 3 4" xfId="25068"/>
    <cellStyle name="금액 2 4 4" xfId="7865"/>
    <cellStyle name="금액 2 4 4 2" xfId="13831"/>
    <cellStyle name="금액 2 4 4 3" xfId="19587"/>
    <cellStyle name="금액 2 4 4 4" xfId="25069"/>
    <cellStyle name="금액 2 4 5" xfId="7866"/>
    <cellStyle name="금액 2 4 5 2" xfId="13832"/>
    <cellStyle name="금액 2 4 5 3" xfId="19588"/>
    <cellStyle name="금액 2 4 5 4" xfId="25070"/>
    <cellStyle name="금액 2 4 6" xfId="11565"/>
    <cellStyle name="금액 2 4 7" xfId="17341"/>
    <cellStyle name="금액 2 5" xfId="5622"/>
    <cellStyle name="금액 2 5 2" xfId="7867"/>
    <cellStyle name="금액 2 5 2 2" xfId="13833"/>
    <cellStyle name="금액 2 5 2 3" xfId="19589"/>
    <cellStyle name="금액 2 5 2 4" xfId="25071"/>
    <cellStyle name="금액 2 5 3" xfId="7868"/>
    <cellStyle name="금액 2 5 3 2" xfId="13834"/>
    <cellStyle name="금액 2 5 3 3" xfId="19590"/>
    <cellStyle name="금액 2 5 3 4" xfId="25072"/>
    <cellStyle name="금액 2 5 4" xfId="7869"/>
    <cellStyle name="금액 2 5 4 2" xfId="13835"/>
    <cellStyle name="금액 2 5 4 3" xfId="19591"/>
    <cellStyle name="금액 2 5 4 4" xfId="25073"/>
    <cellStyle name="금액 2 5 5" xfId="7870"/>
    <cellStyle name="금액 2 5 5 2" xfId="13836"/>
    <cellStyle name="금액 2 5 5 3" xfId="19592"/>
    <cellStyle name="금액 2 5 5 4" xfId="25074"/>
    <cellStyle name="금액 2 5 6" xfId="7871"/>
    <cellStyle name="금액 2 5 6 2" xfId="13837"/>
    <cellStyle name="금액 2 5 6 3" xfId="19593"/>
    <cellStyle name="금액 2 5 6 4" xfId="25075"/>
    <cellStyle name="금액 2 5 7" xfId="11600"/>
    <cellStyle name="금액 2 5 8" xfId="17371"/>
    <cellStyle name="금액 2 6" xfId="7872"/>
    <cellStyle name="금액 2 6 2" xfId="13838"/>
    <cellStyle name="금액 2 6 3" xfId="19594"/>
    <cellStyle name="금액 2 6 4" xfId="25076"/>
    <cellStyle name="금액 3" xfId="5137"/>
    <cellStyle name="금액 3 2" xfId="5557"/>
    <cellStyle name="금액 3 2 2" xfId="5845"/>
    <cellStyle name="금액 3 2 2 2" xfId="7873"/>
    <cellStyle name="금액 3 2 2 2 2" xfId="13839"/>
    <cellStyle name="금액 3 2 2 2 3" xfId="19595"/>
    <cellStyle name="금액 3 2 2 2 4" xfId="25077"/>
    <cellStyle name="금액 3 2 2 3" xfId="7874"/>
    <cellStyle name="금액 3 2 2 3 2" xfId="13840"/>
    <cellStyle name="금액 3 2 2 3 3" xfId="19596"/>
    <cellStyle name="금액 3 2 2 3 4" xfId="25078"/>
    <cellStyle name="금액 3 2 2 4" xfId="7875"/>
    <cellStyle name="금액 3 2 2 4 2" xfId="13841"/>
    <cellStyle name="금액 3 2 2 4 3" xfId="19597"/>
    <cellStyle name="금액 3 2 2 4 4" xfId="25079"/>
    <cellStyle name="금액 3 2 2 5" xfId="7876"/>
    <cellStyle name="금액 3 2 2 5 2" xfId="13842"/>
    <cellStyle name="금액 3 2 2 5 3" xfId="19598"/>
    <cellStyle name="금액 3 2 2 5 4" xfId="25080"/>
    <cellStyle name="금액 3 2 2 6" xfId="7877"/>
    <cellStyle name="금액 3 2 2 6 2" xfId="13843"/>
    <cellStyle name="금액 3 2 2 6 3" xfId="19599"/>
    <cellStyle name="금액 3 2 2 6 4" xfId="25081"/>
    <cellStyle name="금액 3 2 2 7" xfId="11818"/>
    <cellStyle name="금액 3 2 2 8" xfId="17579"/>
    <cellStyle name="금액 3 2 3" xfId="7878"/>
    <cellStyle name="금액 3 2 3 2" xfId="13844"/>
    <cellStyle name="금액 3 2 3 3" xfId="19600"/>
    <cellStyle name="금액 3 2 3 4" xfId="25082"/>
    <cellStyle name="금액 3 2 4" xfId="7879"/>
    <cellStyle name="금액 3 2 4 2" xfId="13845"/>
    <cellStyle name="금액 3 2 4 3" xfId="19601"/>
    <cellStyle name="금액 3 2 4 4" xfId="25083"/>
    <cellStyle name="금액 3 2 5" xfId="7880"/>
    <cellStyle name="금액 3 2 5 2" xfId="13846"/>
    <cellStyle name="금액 3 2 5 3" xfId="19602"/>
    <cellStyle name="금액 3 2 5 4" xfId="25084"/>
    <cellStyle name="금액 3 2 6" xfId="7881"/>
    <cellStyle name="금액 3 2 6 2" xfId="13847"/>
    <cellStyle name="금액 3 2 6 3" xfId="19603"/>
    <cellStyle name="금액 3 2 6 4" xfId="25085"/>
    <cellStyle name="금액 3 2 7" xfId="7882"/>
    <cellStyle name="금액 3 2 7 2" xfId="13848"/>
    <cellStyle name="금액 3 2 7 3" xfId="19604"/>
    <cellStyle name="금액 3 2 7 4" xfId="25086"/>
    <cellStyle name="금액 3 2 8" xfId="7883"/>
    <cellStyle name="금액 3 2 8 2" xfId="13849"/>
    <cellStyle name="금액 3 2 8 3" xfId="19605"/>
    <cellStyle name="금액 3 2 8 4" xfId="25087"/>
    <cellStyle name="금액 3 2 9" xfId="7884"/>
    <cellStyle name="금액 3 2 9 2" xfId="13850"/>
    <cellStyle name="금액 3 2 9 3" xfId="19606"/>
    <cellStyle name="금액 3 2 9 4" xfId="25088"/>
    <cellStyle name="금액 3 3" xfId="5487"/>
    <cellStyle name="금액 3 3 2" xfId="5775"/>
    <cellStyle name="금액 3 3 2 10" xfId="7885"/>
    <cellStyle name="금액 3 3 2 10 2" xfId="13851"/>
    <cellStyle name="금액 3 3 2 10 3" xfId="19607"/>
    <cellStyle name="금액 3 3 2 10 4" xfId="25089"/>
    <cellStyle name="금액 3 3 2 11" xfId="11748"/>
    <cellStyle name="금액 3 3 2 12" xfId="23028"/>
    <cellStyle name="금액 3 3 2 2" xfId="7886"/>
    <cellStyle name="금액 3 3 2 2 2" xfId="13852"/>
    <cellStyle name="금액 3 3 2 2 3" xfId="19608"/>
    <cellStyle name="금액 3 3 2 2 4" xfId="25090"/>
    <cellStyle name="금액 3 3 2 3" xfId="7887"/>
    <cellStyle name="금액 3 3 2 3 2" xfId="13853"/>
    <cellStyle name="금액 3 3 2 3 3" xfId="19609"/>
    <cellStyle name="금액 3 3 2 3 4" xfId="25091"/>
    <cellStyle name="금액 3 3 2 4" xfId="7888"/>
    <cellStyle name="금액 3 3 2 4 2" xfId="13854"/>
    <cellStyle name="금액 3 3 2 4 3" xfId="19610"/>
    <cellStyle name="금액 3 3 2 4 4" xfId="25092"/>
    <cellStyle name="금액 3 3 2 5" xfId="7889"/>
    <cellStyle name="금액 3 3 2 5 2" xfId="13855"/>
    <cellStyle name="금액 3 3 2 5 3" xfId="19611"/>
    <cellStyle name="금액 3 3 2 5 4" xfId="25093"/>
    <cellStyle name="금액 3 3 2 6" xfId="7890"/>
    <cellStyle name="금액 3 3 2 6 2" xfId="13856"/>
    <cellStyle name="금액 3 3 2 6 3" xfId="19612"/>
    <cellStyle name="금액 3 3 2 6 4" xfId="25094"/>
    <cellStyle name="금액 3 3 2 7" xfId="7891"/>
    <cellStyle name="금액 3 3 2 7 2" xfId="13857"/>
    <cellStyle name="금액 3 3 2 7 3" xfId="19613"/>
    <cellStyle name="금액 3 3 2 7 4" xfId="25095"/>
    <cellStyle name="금액 3 3 2 8" xfId="7892"/>
    <cellStyle name="금액 3 3 2 8 2" xfId="13858"/>
    <cellStyle name="금액 3 3 2 8 3" xfId="19614"/>
    <cellStyle name="금액 3 3 2 8 4" xfId="25096"/>
    <cellStyle name="금액 3 3 2 9" xfId="7893"/>
    <cellStyle name="금액 3 3 2 9 2" xfId="13859"/>
    <cellStyle name="금액 3 3 2 9 3" xfId="19615"/>
    <cellStyle name="금액 3 3 2 9 4" xfId="25097"/>
    <cellStyle name="금액 3 3 3" xfId="6000"/>
    <cellStyle name="금액 3 3 3 10" xfId="7894"/>
    <cellStyle name="금액 3 3 3 10 2" xfId="13860"/>
    <cellStyle name="금액 3 3 3 10 3" xfId="19616"/>
    <cellStyle name="금액 3 3 3 10 4" xfId="25098"/>
    <cellStyle name="금액 3 3 3 11" xfId="11973"/>
    <cellStyle name="금액 3 3 3 12" xfId="17730"/>
    <cellStyle name="금액 3 3 3 13" xfId="23227"/>
    <cellStyle name="금액 3 3 3 2" xfId="7895"/>
    <cellStyle name="금액 3 3 3 2 2" xfId="13861"/>
    <cellStyle name="금액 3 3 3 2 3" xfId="19617"/>
    <cellStyle name="금액 3 3 3 2 4" xfId="25099"/>
    <cellStyle name="금액 3 3 3 3" xfId="7896"/>
    <cellStyle name="금액 3 3 3 3 2" xfId="13862"/>
    <cellStyle name="금액 3 3 3 3 3" xfId="19618"/>
    <cellStyle name="금액 3 3 3 3 4" xfId="25100"/>
    <cellStyle name="금액 3 3 3 4" xfId="7897"/>
    <cellStyle name="금액 3 3 3 4 2" xfId="13863"/>
    <cellStyle name="금액 3 3 3 4 3" xfId="19619"/>
    <cellStyle name="금액 3 3 3 4 4" xfId="25101"/>
    <cellStyle name="금액 3 3 3 5" xfId="7898"/>
    <cellStyle name="금액 3 3 3 5 2" xfId="13864"/>
    <cellStyle name="금액 3 3 3 5 3" xfId="19620"/>
    <cellStyle name="금액 3 3 3 5 4" xfId="25102"/>
    <cellStyle name="금액 3 3 3 6" xfId="7899"/>
    <cellStyle name="금액 3 3 3 6 2" xfId="13865"/>
    <cellStyle name="금액 3 3 3 6 3" xfId="19621"/>
    <cellStyle name="금액 3 3 3 6 4" xfId="25103"/>
    <cellStyle name="금액 3 3 3 7" xfId="7900"/>
    <cellStyle name="금액 3 3 3 7 2" xfId="13866"/>
    <cellStyle name="금액 3 3 3 7 3" xfId="19622"/>
    <cellStyle name="금액 3 3 3 7 4" xfId="25104"/>
    <cellStyle name="금액 3 3 3 8" xfId="7901"/>
    <cellStyle name="금액 3 3 3 8 2" xfId="13867"/>
    <cellStyle name="금액 3 3 3 8 3" xfId="19623"/>
    <cellStyle name="금액 3 3 3 8 4" xfId="25105"/>
    <cellStyle name="금액 3 3 3 9" xfId="7902"/>
    <cellStyle name="금액 3 3 3 9 2" xfId="13868"/>
    <cellStyle name="금액 3 3 3 9 3" xfId="19624"/>
    <cellStyle name="금액 3 3 3 9 4" xfId="25106"/>
    <cellStyle name="금액 3 3 4" xfId="7903"/>
    <cellStyle name="금액 3 3 4 2" xfId="13869"/>
    <cellStyle name="금액 3 3 4 3" xfId="19625"/>
    <cellStyle name="금액 3 3 4 4" xfId="25107"/>
    <cellStyle name="금액 3 3 5" xfId="7904"/>
    <cellStyle name="금액 3 3 5 2" xfId="13870"/>
    <cellStyle name="금액 3 3 5 3" xfId="19626"/>
    <cellStyle name="금액 3 3 5 4" xfId="25108"/>
    <cellStyle name="금액 3 3 6" xfId="7905"/>
    <cellStyle name="금액 3 3 6 2" xfId="13871"/>
    <cellStyle name="금액 3 3 6 3" xfId="19627"/>
    <cellStyle name="금액 3 3 6 4" xfId="25109"/>
    <cellStyle name="금액 3 3 7" xfId="11481"/>
    <cellStyle name="금액 3 4" xfId="5628"/>
    <cellStyle name="금액 3 4 2" xfId="7906"/>
    <cellStyle name="금액 3 4 2 2" xfId="13872"/>
    <cellStyle name="금액 3 4 2 3" xfId="19628"/>
    <cellStyle name="금액 3 4 2 4" xfId="25110"/>
    <cellStyle name="금액 3 4 3" xfId="7907"/>
    <cellStyle name="금액 3 4 3 2" xfId="13873"/>
    <cellStyle name="금액 3 4 3 3" xfId="19629"/>
    <cellStyle name="금액 3 4 3 4" xfId="25111"/>
    <cellStyle name="금액 3 4 4" xfId="7908"/>
    <cellStyle name="금액 3 4 4 2" xfId="13874"/>
    <cellStyle name="금액 3 4 4 3" xfId="19630"/>
    <cellStyle name="금액 3 4 4 4" xfId="25112"/>
    <cellStyle name="금액 3 4 5" xfId="7909"/>
    <cellStyle name="금액 3 4 5 2" xfId="13875"/>
    <cellStyle name="금액 3 4 5 3" xfId="19631"/>
    <cellStyle name="금액 3 4 5 4" xfId="25113"/>
    <cellStyle name="금액 3 4 6" xfId="7910"/>
    <cellStyle name="금액 3 4 6 2" xfId="13876"/>
    <cellStyle name="금액 3 4 6 3" xfId="19632"/>
    <cellStyle name="금액 3 4 6 4" xfId="25114"/>
    <cellStyle name="금액 3 4 7" xfId="11603"/>
    <cellStyle name="금액 3 4 8" xfId="17374"/>
    <cellStyle name="금액 3 5" xfId="5615"/>
    <cellStyle name="금액 3 5 10" xfId="7911"/>
    <cellStyle name="금액 3 5 10 2" xfId="13877"/>
    <cellStyle name="금액 3 5 10 3" xfId="19633"/>
    <cellStyle name="금액 3 5 10 4" xfId="25115"/>
    <cellStyle name="금액 3 5 11" xfId="11596"/>
    <cellStyle name="금액 3 5 12" xfId="17368"/>
    <cellStyle name="금액 3 5 13" xfId="22920"/>
    <cellStyle name="금액 3 5 2" xfId="7912"/>
    <cellStyle name="금액 3 5 2 2" xfId="13878"/>
    <cellStyle name="금액 3 5 2 3" xfId="19634"/>
    <cellStyle name="금액 3 5 2 4" xfId="25116"/>
    <cellStyle name="금액 3 5 3" xfId="7913"/>
    <cellStyle name="금액 3 5 3 2" xfId="13879"/>
    <cellStyle name="금액 3 5 3 3" xfId="19635"/>
    <cellStyle name="금액 3 5 3 4" xfId="25117"/>
    <cellStyle name="금액 3 5 4" xfId="7914"/>
    <cellStyle name="금액 3 5 4 2" xfId="13880"/>
    <cellStyle name="금액 3 5 4 3" xfId="19636"/>
    <cellStyle name="금액 3 5 4 4" xfId="25118"/>
    <cellStyle name="금액 3 5 5" xfId="7915"/>
    <cellStyle name="금액 3 5 5 2" xfId="13881"/>
    <cellStyle name="금액 3 5 5 3" xfId="19637"/>
    <cellStyle name="금액 3 5 5 4" xfId="25119"/>
    <cellStyle name="금액 3 5 6" xfId="7916"/>
    <cellStyle name="금액 3 5 6 2" xfId="13882"/>
    <cellStyle name="금액 3 5 6 3" xfId="19638"/>
    <cellStyle name="금액 3 5 6 4" xfId="25120"/>
    <cellStyle name="금액 3 5 7" xfId="7917"/>
    <cellStyle name="금액 3 5 7 2" xfId="13883"/>
    <cellStyle name="금액 3 5 7 3" xfId="19639"/>
    <cellStyle name="금액 3 5 7 4" xfId="25121"/>
    <cellStyle name="금액 3 5 8" xfId="7918"/>
    <cellStyle name="금액 3 5 8 2" xfId="13884"/>
    <cellStyle name="금액 3 5 8 3" xfId="19640"/>
    <cellStyle name="금액 3 5 8 4" xfId="25122"/>
    <cellStyle name="금액 3 5 9" xfId="7919"/>
    <cellStyle name="금액 3 5 9 2" xfId="13885"/>
    <cellStyle name="금액 3 5 9 3" xfId="19641"/>
    <cellStyle name="금액 3 5 9 4" xfId="25123"/>
    <cellStyle name="금액 3 6" xfId="7920"/>
    <cellStyle name="금액 3 6 2" xfId="13886"/>
    <cellStyle name="금액 3 6 3" xfId="19642"/>
    <cellStyle name="금액 3 6 4" xfId="25124"/>
    <cellStyle name="금액 4" xfId="5550"/>
    <cellStyle name="금액 4 10" xfId="11543"/>
    <cellStyle name="금액 4 2" xfId="5838"/>
    <cellStyle name="금액 4 2 2" xfId="7921"/>
    <cellStyle name="금액 4 2 2 2" xfId="13887"/>
    <cellStyle name="금액 4 2 2 3" xfId="19643"/>
    <cellStyle name="금액 4 2 2 4" xfId="25125"/>
    <cellStyle name="금액 4 2 3" xfId="7922"/>
    <cellStyle name="금액 4 2 3 2" xfId="13888"/>
    <cellStyle name="금액 4 2 3 3" xfId="19644"/>
    <cellStyle name="금액 4 2 3 4" xfId="25126"/>
    <cellStyle name="금액 4 2 4" xfId="7923"/>
    <cellStyle name="금액 4 2 4 2" xfId="13889"/>
    <cellStyle name="금액 4 2 4 3" xfId="19645"/>
    <cellStyle name="금액 4 2 4 4" xfId="25127"/>
    <cellStyle name="금액 4 2 5" xfId="7924"/>
    <cellStyle name="금액 4 2 5 2" xfId="13890"/>
    <cellStyle name="금액 4 2 5 3" xfId="19646"/>
    <cellStyle name="금액 4 2 5 4" xfId="25128"/>
    <cellStyle name="금액 4 2 6" xfId="7925"/>
    <cellStyle name="금액 4 2 6 2" xfId="13891"/>
    <cellStyle name="금액 4 2 6 3" xfId="19647"/>
    <cellStyle name="금액 4 2 6 4" xfId="25129"/>
    <cellStyle name="금액 4 2 7" xfId="11811"/>
    <cellStyle name="금액 4 2 8" xfId="17572"/>
    <cellStyle name="금액 4 3" xfId="6060"/>
    <cellStyle name="금액 4 3 10" xfId="7926"/>
    <cellStyle name="금액 4 3 10 2" xfId="13892"/>
    <cellStyle name="금액 4 3 10 3" xfId="19648"/>
    <cellStyle name="금액 4 3 10 4" xfId="25130"/>
    <cellStyle name="금액 4 3 11" xfId="12032"/>
    <cellStyle name="금액 4 3 12" xfId="17788"/>
    <cellStyle name="금액 4 3 13" xfId="23285"/>
    <cellStyle name="금액 4 3 2" xfId="7927"/>
    <cellStyle name="금액 4 3 2 2" xfId="13893"/>
    <cellStyle name="금액 4 3 2 3" xfId="19649"/>
    <cellStyle name="금액 4 3 2 4" xfId="25131"/>
    <cellStyle name="금액 4 3 3" xfId="7928"/>
    <cellStyle name="금액 4 3 3 2" xfId="13894"/>
    <cellStyle name="금액 4 3 3 3" xfId="19650"/>
    <cellStyle name="금액 4 3 3 4" xfId="25132"/>
    <cellStyle name="금액 4 3 4" xfId="7929"/>
    <cellStyle name="금액 4 3 4 2" xfId="13895"/>
    <cellStyle name="금액 4 3 4 3" xfId="19651"/>
    <cellStyle name="금액 4 3 4 4" xfId="25133"/>
    <cellStyle name="금액 4 3 5" xfId="7930"/>
    <cellStyle name="금액 4 3 5 2" xfId="13896"/>
    <cellStyle name="금액 4 3 5 3" xfId="19652"/>
    <cellStyle name="금액 4 3 5 4" xfId="25134"/>
    <cellStyle name="금액 4 3 6" xfId="7931"/>
    <cellStyle name="금액 4 3 6 2" xfId="13897"/>
    <cellStyle name="금액 4 3 6 3" xfId="19653"/>
    <cellStyle name="금액 4 3 6 4" xfId="25135"/>
    <cellStyle name="금액 4 3 7" xfId="7932"/>
    <cellStyle name="금액 4 3 7 2" xfId="13898"/>
    <cellStyle name="금액 4 3 7 3" xfId="19654"/>
    <cellStyle name="금액 4 3 7 4" xfId="25136"/>
    <cellStyle name="금액 4 3 8" xfId="7933"/>
    <cellStyle name="금액 4 3 8 2" xfId="13899"/>
    <cellStyle name="금액 4 3 8 3" xfId="19655"/>
    <cellStyle name="금액 4 3 8 4" xfId="25137"/>
    <cellStyle name="금액 4 3 9" xfId="7934"/>
    <cellStyle name="금액 4 3 9 2" xfId="13900"/>
    <cellStyle name="금액 4 3 9 3" xfId="19656"/>
    <cellStyle name="금액 4 3 9 4" xfId="25138"/>
    <cellStyle name="금액 4 4" xfId="7935"/>
    <cellStyle name="금액 4 4 2" xfId="13901"/>
    <cellStyle name="금액 4 4 3" xfId="19657"/>
    <cellStyle name="금액 4 4 4" xfId="25139"/>
    <cellStyle name="금액 4 5" xfId="7936"/>
    <cellStyle name="금액 4 5 2" xfId="13902"/>
    <cellStyle name="금액 4 5 3" xfId="19658"/>
    <cellStyle name="금액 4 5 4" xfId="25140"/>
    <cellStyle name="금액 4 6" xfId="7937"/>
    <cellStyle name="금액 4 6 2" xfId="13903"/>
    <cellStyle name="금액 4 6 3" xfId="19659"/>
    <cellStyle name="금액 4 6 4" xfId="25141"/>
    <cellStyle name="금액 4 7" xfId="7938"/>
    <cellStyle name="금액 4 7 2" xfId="13904"/>
    <cellStyle name="금액 4 7 3" xfId="19660"/>
    <cellStyle name="금액 4 7 4" xfId="25142"/>
    <cellStyle name="금액 4 8" xfId="7939"/>
    <cellStyle name="금액 4 8 2" xfId="13905"/>
    <cellStyle name="금액 4 8 3" xfId="19661"/>
    <cellStyle name="금액 4 8 4" xfId="25143"/>
    <cellStyle name="금액 4 9" xfId="7940"/>
    <cellStyle name="금액 4 9 2" xfId="13906"/>
    <cellStyle name="금액 4 9 3" xfId="19662"/>
    <cellStyle name="금액 4 9 4" xfId="25144"/>
    <cellStyle name="금액 5" xfId="5582"/>
    <cellStyle name="금액 5 2" xfId="5870"/>
    <cellStyle name="금액 5 2 2" xfId="7941"/>
    <cellStyle name="금액 5 2 2 2" xfId="13907"/>
    <cellStyle name="금액 5 2 2 3" xfId="19663"/>
    <cellStyle name="금액 5 2 2 4" xfId="25145"/>
    <cellStyle name="금액 5 2 3" xfId="7942"/>
    <cellStyle name="금액 5 2 3 2" xfId="13908"/>
    <cellStyle name="금액 5 2 3 3" xfId="19664"/>
    <cellStyle name="금액 5 2 3 4" xfId="25146"/>
    <cellStyle name="금액 5 2 4" xfId="7943"/>
    <cellStyle name="금액 5 2 4 2" xfId="13909"/>
    <cellStyle name="금액 5 2 4 3" xfId="19665"/>
    <cellStyle name="금액 5 2 4 4" xfId="25147"/>
    <cellStyle name="금액 5 2 5" xfId="7944"/>
    <cellStyle name="금액 5 2 5 2" xfId="13910"/>
    <cellStyle name="금액 5 2 5 3" xfId="19666"/>
    <cellStyle name="금액 5 2 5 4" xfId="25148"/>
    <cellStyle name="금액 5 2 6" xfId="7945"/>
    <cellStyle name="금액 5 2 6 2" xfId="13911"/>
    <cellStyle name="금액 5 2 6 3" xfId="19667"/>
    <cellStyle name="금액 5 2 6 4" xfId="25149"/>
    <cellStyle name="금액 5 2 7" xfId="11843"/>
    <cellStyle name="금액 5 2 8" xfId="17604"/>
    <cellStyle name="금액 5 3" xfId="7946"/>
    <cellStyle name="금액 5 3 2" xfId="13912"/>
    <cellStyle name="금액 5 3 3" xfId="19668"/>
    <cellStyle name="금액 5 3 4" xfId="25150"/>
    <cellStyle name="금액 5 4" xfId="7947"/>
    <cellStyle name="금액 5 4 2" xfId="13913"/>
    <cellStyle name="금액 5 4 3" xfId="19669"/>
    <cellStyle name="금액 5 4 4" xfId="25151"/>
    <cellStyle name="금액 5 5" xfId="7948"/>
    <cellStyle name="금액 5 5 2" xfId="13914"/>
    <cellStyle name="금액 5 5 3" xfId="19670"/>
    <cellStyle name="금액 5 5 4" xfId="25152"/>
    <cellStyle name="금액 5 6" xfId="11567"/>
    <cellStyle name="금액 5 7" xfId="17343"/>
    <cellStyle name="금액 6" xfId="5597"/>
    <cellStyle name="금액 6 2" xfId="7949"/>
    <cellStyle name="금액 6 2 2" xfId="13915"/>
    <cellStyle name="금액 6 2 3" xfId="19671"/>
    <cellStyle name="금액 6 2 4" xfId="25153"/>
    <cellStyle name="금액 6 3" xfId="7950"/>
    <cellStyle name="금액 6 3 2" xfId="13916"/>
    <cellStyle name="금액 6 3 3" xfId="19672"/>
    <cellStyle name="금액 6 3 4" xfId="25154"/>
    <cellStyle name="금액 6 4" xfId="7951"/>
    <cellStyle name="금액 6 4 2" xfId="13917"/>
    <cellStyle name="금액 6 4 3" xfId="19673"/>
    <cellStyle name="금액 6 4 4" xfId="25155"/>
    <cellStyle name="금액 6 5" xfId="7952"/>
    <cellStyle name="금액 6 5 2" xfId="13918"/>
    <cellStyle name="금액 6 5 3" xfId="19674"/>
    <cellStyle name="금액 6 5 4" xfId="25156"/>
    <cellStyle name="금액 6 6" xfId="7953"/>
    <cellStyle name="금액 6 6 2" xfId="13919"/>
    <cellStyle name="금액 6 6 3" xfId="19675"/>
    <cellStyle name="금액 6 6 4" xfId="25157"/>
    <cellStyle name="금액 6 7" xfId="11581"/>
    <cellStyle name="금액 6 8" xfId="17353"/>
    <cellStyle name="금액 7" xfId="7954"/>
    <cellStyle name="금액 7 2" xfId="13920"/>
    <cellStyle name="금액 7 3" xfId="19676"/>
    <cellStyle name="금액 7 4" xfId="25158"/>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2" xfId="4576"/>
    <cellStyle name="메모 2 2 2" xfId="5217"/>
    <cellStyle name="메모 2 2 2 2" xfId="5527"/>
    <cellStyle name="메모 2 2 2 2 2" xfId="5815"/>
    <cellStyle name="메모 2 2 2 2 2 10" xfId="11788"/>
    <cellStyle name="메모 2 2 2 2 2 11" xfId="17552"/>
    <cellStyle name="메모 2 2 2 2 2 12" xfId="23068"/>
    <cellStyle name="메모 2 2 2 2 2 2" xfId="7955"/>
    <cellStyle name="메모 2 2 2 2 2 2 2" xfId="13921"/>
    <cellStyle name="메모 2 2 2 2 2 2 3" xfId="19677"/>
    <cellStyle name="메모 2 2 2 2 2 2 4" xfId="25159"/>
    <cellStyle name="메모 2 2 2 2 2 3" xfId="7956"/>
    <cellStyle name="메모 2 2 2 2 2 3 2" xfId="13922"/>
    <cellStyle name="메모 2 2 2 2 2 3 3" xfId="19678"/>
    <cellStyle name="메모 2 2 2 2 2 3 4" xfId="25160"/>
    <cellStyle name="메모 2 2 2 2 2 4" xfId="7957"/>
    <cellStyle name="메모 2 2 2 2 2 4 2" xfId="13923"/>
    <cellStyle name="메모 2 2 2 2 2 4 3" xfId="19679"/>
    <cellStyle name="메모 2 2 2 2 2 4 4" xfId="25161"/>
    <cellStyle name="메모 2 2 2 2 2 5" xfId="7958"/>
    <cellStyle name="메모 2 2 2 2 2 5 2" xfId="13924"/>
    <cellStyle name="메모 2 2 2 2 2 5 3" xfId="19680"/>
    <cellStyle name="메모 2 2 2 2 2 5 4" xfId="25162"/>
    <cellStyle name="메모 2 2 2 2 2 6" xfId="7959"/>
    <cellStyle name="메모 2 2 2 2 2 6 2" xfId="13925"/>
    <cellStyle name="메모 2 2 2 2 2 6 3" xfId="19681"/>
    <cellStyle name="메모 2 2 2 2 2 6 4" xfId="25163"/>
    <cellStyle name="메모 2 2 2 2 2 7" xfId="7960"/>
    <cellStyle name="메모 2 2 2 2 2 7 2" xfId="13926"/>
    <cellStyle name="메모 2 2 2 2 2 7 3" xfId="19682"/>
    <cellStyle name="메모 2 2 2 2 2 7 4" xfId="25164"/>
    <cellStyle name="메모 2 2 2 2 2 8" xfId="7961"/>
    <cellStyle name="메모 2 2 2 2 2 8 2" xfId="13927"/>
    <cellStyle name="메모 2 2 2 2 2 8 3" xfId="19683"/>
    <cellStyle name="메모 2 2 2 2 2 8 4" xfId="25165"/>
    <cellStyle name="메모 2 2 2 2 2 9" xfId="7962"/>
    <cellStyle name="메모 2 2 2 2 2 9 2" xfId="13928"/>
    <cellStyle name="메모 2 2 2 2 2 9 3" xfId="19684"/>
    <cellStyle name="메모 2 2 2 2 2 9 4" xfId="25166"/>
    <cellStyle name="메모 2 2 2 2 3" xfId="6038"/>
    <cellStyle name="메모 2 2 2 2 3 10" xfId="7963"/>
    <cellStyle name="메모 2 2 2 2 3 10 2" xfId="13929"/>
    <cellStyle name="메모 2 2 2 2 3 10 3" xfId="19685"/>
    <cellStyle name="메모 2 2 2 2 3 10 4" xfId="25167"/>
    <cellStyle name="메모 2 2 2 2 3 11" xfId="12011"/>
    <cellStyle name="메모 2 2 2 2 3 12" xfId="17768"/>
    <cellStyle name="메모 2 2 2 2 3 13" xfId="23265"/>
    <cellStyle name="메모 2 2 2 2 3 2" xfId="7964"/>
    <cellStyle name="메모 2 2 2 2 3 2 2" xfId="13930"/>
    <cellStyle name="메모 2 2 2 2 3 2 3" xfId="19686"/>
    <cellStyle name="메모 2 2 2 2 3 2 4" xfId="25168"/>
    <cellStyle name="메모 2 2 2 2 3 3" xfId="7965"/>
    <cellStyle name="메모 2 2 2 2 3 3 2" xfId="13931"/>
    <cellStyle name="메모 2 2 2 2 3 3 3" xfId="19687"/>
    <cellStyle name="메모 2 2 2 2 3 3 4" xfId="25169"/>
    <cellStyle name="메모 2 2 2 2 3 4" xfId="7966"/>
    <cellStyle name="메모 2 2 2 2 3 4 2" xfId="13932"/>
    <cellStyle name="메모 2 2 2 2 3 4 3" xfId="19688"/>
    <cellStyle name="메모 2 2 2 2 3 4 4" xfId="25170"/>
    <cellStyle name="메모 2 2 2 2 3 5" xfId="7967"/>
    <cellStyle name="메모 2 2 2 2 3 5 2" xfId="13933"/>
    <cellStyle name="메모 2 2 2 2 3 5 3" xfId="19689"/>
    <cellStyle name="메모 2 2 2 2 3 5 4" xfId="25171"/>
    <cellStyle name="메모 2 2 2 2 3 6" xfId="7968"/>
    <cellStyle name="메모 2 2 2 2 3 6 2" xfId="13934"/>
    <cellStyle name="메모 2 2 2 2 3 6 3" xfId="19690"/>
    <cellStyle name="메모 2 2 2 2 3 6 4" xfId="25172"/>
    <cellStyle name="메모 2 2 2 2 3 7" xfId="7969"/>
    <cellStyle name="메모 2 2 2 2 3 7 2" xfId="13935"/>
    <cellStyle name="메모 2 2 2 2 3 7 3" xfId="19691"/>
    <cellStyle name="메모 2 2 2 2 3 7 4" xfId="25173"/>
    <cellStyle name="메모 2 2 2 2 3 8" xfId="7970"/>
    <cellStyle name="메모 2 2 2 2 3 8 2" xfId="13936"/>
    <cellStyle name="메모 2 2 2 2 3 8 3" xfId="19692"/>
    <cellStyle name="메모 2 2 2 2 3 8 4" xfId="25174"/>
    <cellStyle name="메모 2 2 2 2 3 9" xfId="7971"/>
    <cellStyle name="메모 2 2 2 2 3 9 2" xfId="13937"/>
    <cellStyle name="메모 2 2 2 2 3 9 3" xfId="19693"/>
    <cellStyle name="메모 2 2 2 2 3 9 4" xfId="25175"/>
    <cellStyle name="메모 2 2 2 2 4" xfId="7972"/>
    <cellStyle name="메모 2 2 2 2 4 2" xfId="13938"/>
    <cellStyle name="메모 2 2 2 2 4 3" xfId="19694"/>
    <cellStyle name="메모 2 2 2 2 4 4" xfId="25176"/>
    <cellStyle name="메모 2 2 2 2 5" xfId="7973"/>
    <cellStyle name="메모 2 2 2 2 5 2" xfId="13939"/>
    <cellStyle name="메모 2 2 2 2 5 3" xfId="19695"/>
    <cellStyle name="메모 2 2 2 2 5 4" xfId="25177"/>
    <cellStyle name="메모 2 2 2 2 6" xfId="7974"/>
    <cellStyle name="메모 2 2 2 2 6 2" xfId="13940"/>
    <cellStyle name="메모 2 2 2 2 6 3" xfId="19696"/>
    <cellStyle name="메모 2 2 2 2 6 4" xfId="25178"/>
    <cellStyle name="메모 2 2 2 2 7" xfId="11521"/>
    <cellStyle name="메모 2 2 2 2 8" xfId="17310"/>
    <cellStyle name="메모 2 2 2 3" xfId="5436"/>
    <cellStyle name="메모 2 2 2 3 2" xfId="5724"/>
    <cellStyle name="메모 2 2 2 3 2 10" xfId="11697"/>
    <cellStyle name="메모 2 2 2 3 2 11" xfId="17464"/>
    <cellStyle name="메모 2 2 2 3 2 12" xfId="22985"/>
    <cellStyle name="메모 2 2 2 3 2 2" xfId="7975"/>
    <cellStyle name="메모 2 2 2 3 2 2 2" xfId="13941"/>
    <cellStyle name="메모 2 2 2 3 2 2 3" xfId="19697"/>
    <cellStyle name="메모 2 2 2 3 2 2 4" xfId="25179"/>
    <cellStyle name="메모 2 2 2 3 2 3" xfId="7976"/>
    <cellStyle name="메모 2 2 2 3 2 3 2" xfId="13942"/>
    <cellStyle name="메모 2 2 2 3 2 3 3" xfId="19698"/>
    <cellStyle name="메모 2 2 2 3 2 3 4" xfId="25180"/>
    <cellStyle name="메모 2 2 2 3 2 4" xfId="7977"/>
    <cellStyle name="메모 2 2 2 3 2 4 2" xfId="13943"/>
    <cellStyle name="메모 2 2 2 3 2 4 3" xfId="19699"/>
    <cellStyle name="메모 2 2 2 3 2 4 4" xfId="25181"/>
    <cellStyle name="메모 2 2 2 3 2 5" xfId="7978"/>
    <cellStyle name="메모 2 2 2 3 2 5 2" xfId="13944"/>
    <cellStyle name="메모 2 2 2 3 2 5 3" xfId="19700"/>
    <cellStyle name="메모 2 2 2 3 2 5 4" xfId="25182"/>
    <cellStyle name="메모 2 2 2 3 2 6" xfId="7979"/>
    <cellStyle name="메모 2 2 2 3 2 6 2" xfId="13945"/>
    <cellStyle name="메모 2 2 2 3 2 6 3" xfId="19701"/>
    <cellStyle name="메모 2 2 2 3 2 6 4" xfId="25183"/>
    <cellStyle name="메모 2 2 2 3 2 7" xfId="7980"/>
    <cellStyle name="메모 2 2 2 3 2 7 2" xfId="13946"/>
    <cellStyle name="메모 2 2 2 3 2 7 3" xfId="19702"/>
    <cellStyle name="메모 2 2 2 3 2 7 4" xfId="25184"/>
    <cellStyle name="메모 2 2 2 3 2 8" xfId="7981"/>
    <cellStyle name="메모 2 2 2 3 2 8 2" xfId="13947"/>
    <cellStyle name="메모 2 2 2 3 2 8 3" xfId="19703"/>
    <cellStyle name="메모 2 2 2 3 2 8 4" xfId="25185"/>
    <cellStyle name="메모 2 2 2 3 2 9" xfId="7982"/>
    <cellStyle name="메모 2 2 2 3 2 9 2" xfId="13948"/>
    <cellStyle name="메모 2 2 2 3 2 9 3" xfId="19704"/>
    <cellStyle name="메모 2 2 2 3 2 9 4" xfId="25186"/>
    <cellStyle name="메모 2 2 2 3 3" xfId="5956"/>
    <cellStyle name="메모 2 2 2 3 3 10" xfId="7983"/>
    <cellStyle name="메모 2 2 2 3 3 10 2" xfId="13949"/>
    <cellStyle name="메모 2 2 2 3 3 10 3" xfId="19705"/>
    <cellStyle name="메모 2 2 2 3 3 10 4" xfId="25187"/>
    <cellStyle name="메모 2 2 2 3 3 11" xfId="11929"/>
    <cellStyle name="메모 2 2 2 3 3 12" xfId="17686"/>
    <cellStyle name="메모 2 2 2 3 3 13" xfId="23183"/>
    <cellStyle name="메모 2 2 2 3 3 2" xfId="7984"/>
    <cellStyle name="메모 2 2 2 3 3 2 2" xfId="13950"/>
    <cellStyle name="메모 2 2 2 3 3 2 3" xfId="19706"/>
    <cellStyle name="메모 2 2 2 3 3 2 4" xfId="25188"/>
    <cellStyle name="메모 2 2 2 3 3 3" xfId="7985"/>
    <cellStyle name="메모 2 2 2 3 3 3 2" xfId="13951"/>
    <cellStyle name="메모 2 2 2 3 3 3 3" xfId="19707"/>
    <cellStyle name="메모 2 2 2 3 3 3 4" xfId="25189"/>
    <cellStyle name="메모 2 2 2 3 3 4" xfId="7986"/>
    <cellStyle name="메모 2 2 2 3 3 4 2" xfId="13952"/>
    <cellStyle name="메모 2 2 2 3 3 4 3" xfId="19708"/>
    <cellStyle name="메모 2 2 2 3 3 4 4" xfId="25190"/>
    <cellStyle name="메모 2 2 2 3 3 5" xfId="7987"/>
    <cellStyle name="메모 2 2 2 3 3 5 2" xfId="13953"/>
    <cellStyle name="메모 2 2 2 3 3 5 3" xfId="19709"/>
    <cellStyle name="메모 2 2 2 3 3 5 4" xfId="25191"/>
    <cellStyle name="메모 2 2 2 3 3 6" xfId="7988"/>
    <cellStyle name="메모 2 2 2 3 3 6 2" xfId="13954"/>
    <cellStyle name="메모 2 2 2 3 3 6 3" xfId="19710"/>
    <cellStyle name="메모 2 2 2 3 3 6 4" xfId="25192"/>
    <cellStyle name="메모 2 2 2 3 3 7" xfId="7989"/>
    <cellStyle name="메모 2 2 2 3 3 7 2" xfId="13955"/>
    <cellStyle name="메모 2 2 2 3 3 7 3" xfId="19711"/>
    <cellStyle name="메모 2 2 2 3 3 7 4" xfId="25193"/>
    <cellStyle name="메모 2 2 2 3 3 8" xfId="7990"/>
    <cellStyle name="메모 2 2 2 3 3 8 2" xfId="13956"/>
    <cellStyle name="메모 2 2 2 3 3 8 3" xfId="19712"/>
    <cellStyle name="메모 2 2 2 3 3 8 4" xfId="25194"/>
    <cellStyle name="메모 2 2 2 3 3 9" xfId="7991"/>
    <cellStyle name="메모 2 2 2 3 3 9 2" xfId="13957"/>
    <cellStyle name="메모 2 2 2 3 3 9 3" xfId="19713"/>
    <cellStyle name="메모 2 2 2 3 3 9 4" xfId="25195"/>
    <cellStyle name="메모 2 2 2 3 4" xfId="7992"/>
    <cellStyle name="메모 2 2 2 3 4 2" xfId="13958"/>
    <cellStyle name="메모 2 2 2 3 4 3" xfId="19714"/>
    <cellStyle name="메모 2 2 2 3 4 4" xfId="25196"/>
    <cellStyle name="메모 2 2 2 3 5" xfId="7993"/>
    <cellStyle name="메모 2 2 2 3 5 2" xfId="13959"/>
    <cellStyle name="메모 2 2 2 3 5 3" xfId="19715"/>
    <cellStyle name="메모 2 2 2 3 5 4" xfId="25197"/>
    <cellStyle name="메모 2 2 2 3 6" xfId="7994"/>
    <cellStyle name="메모 2 2 2 3 6 2" xfId="13960"/>
    <cellStyle name="메모 2 2 2 3 6 3" xfId="19716"/>
    <cellStyle name="메모 2 2 2 3 6 4" xfId="25198"/>
    <cellStyle name="메모 2 2 2 3 7" xfId="11430"/>
    <cellStyle name="메모 2 2 2 3 8" xfId="17225"/>
    <cellStyle name="메모 2 2 2 4" xfId="5494"/>
    <cellStyle name="메모 2 2 2 4 2" xfId="5782"/>
    <cellStyle name="메모 2 2 2 4 2 10" xfId="11755"/>
    <cellStyle name="메모 2 2 2 4 2 11" xfId="17520"/>
    <cellStyle name="메모 2 2 2 4 2 12" xfId="23035"/>
    <cellStyle name="메모 2 2 2 4 2 2" xfId="7995"/>
    <cellStyle name="메모 2 2 2 4 2 2 2" xfId="13961"/>
    <cellStyle name="메모 2 2 2 4 2 2 3" xfId="19717"/>
    <cellStyle name="메모 2 2 2 4 2 2 4" xfId="25199"/>
    <cellStyle name="메모 2 2 2 4 2 3" xfId="7996"/>
    <cellStyle name="메모 2 2 2 4 2 3 2" xfId="13962"/>
    <cellStyle name="메모 2 2 2 4 2 3 3" xfId="19718"/>
    <cellStyle name="메모 2 2 2 4 2 3 4" xfId="25200"/>
    <cellStyle name="메모 2 2 2 4 2 4" xfId="7997"/>
    <cellStyle name="메모 2 2 2 4 2 4 2" xfId="13963"/>
    <cellStyle name="메모 2 2 2 4 2 4 3" xfId="19719"/>
    <cellStyle name="메모 2 2 2 4 2 4 4" xfId="25201"/>
    <cellStyle name="메모 2 2 2 4 2 5" xfId="7998"/>
    <cellStyle name="메모 2 2 2 4 2 5 2" xfId="13964"/>
    <cellStyle name="메모 2 2 2 4 2 5 3" xfId="19720"/>
    <cellStyle name="메모 2 2 2 4 2 5 4" xfId="25202"/>
    <cellStyle name="메모 2 2 2 4 2 6" xfId="7999"/>
    <cellStyle name="메모 2 2 2 4 2 6 2" xfId="13965"/>
    <cellStyle name="메모 2 2 2 4 2 6 3" xfId="19721"/>
    <cellStyle name="메모 2 2 2 4 2 6 4" xfId="25203"/>
    <cellStyle name="메모 2 2 2 4 2 7" xfId="8000"/>
    <cellStyle name="메모 2 2 2 4 2 7 2" xfId="13966"/>
    <cellStyle name="메모 2 2 2 4 2 7 3" xfId="19722"/>
    <cellStyle name="메모 2 2 2 4 2 7 4" xfId="25204"/>
    <cellStyle name="메모 2 2 2 4 2 8" xfId="8001"/>
    <cellStyle name="메모 2 2 2 4 2 8 2" xfId="13967"/>
    <cellStyle name="메모 2 2 2 4 2 8 3" xfId="19723"/>
    <cellStyle name="메모 2 2 2 4 2 8 4" xfId="25205"/>
    <cellStyle name="메모 2 2 2 4 2 9" xfId="8002"/>
    <cellStyle name="메모 2 2 2 4 2 9 2" xfId="13968"/>
    <cellStyle name="메모 2 2 2 4 2 9 3" xfId="19724"/>
    <cellStyle name="메모 2 2 2 4 2 9 4" xfId="25206"/>
    <cellStyle name="메모 2 2 2 4 3" xfId="6007"/>
    <cellStyle name="메모 2 2 2 4 3 10" xfId="8003"/>
    <cellStyle name="메모 2 2 2 4 3 10 2" xfId="13969"/>
    <cellStyle name="메모 2 2 2 4 3 10 3" xfId="19725"/>
    <cellStyle name="메모 2 2 2 4 3 10 4" xfId="25207"/>
    <cellStyle name="메모 2 2 2 4 3 11" xfId="11980"/>
    <cellStyle name="메모 2 2 2 4 3 12" xfId="17737"/>
    <cellStyle name="메모 2 2 2 4 3 13" xfId="23234"/>
    <cellStyle name="메모 2 2 2 4 3 2" xfId="8004"/>
    <cellStyle name="메모 2 2 2 4 3 2 2" xfId="13970"/>
    <cellStyle name="메모 2 2 2 4 3 2 3" xfId="19726"/>
    <cellStyle name="메모 2 2 2 4 3 2 4" xfId="25208"/>
    <cellStyle name="메모 2 2 2 4 3 3" xfId="8005"/>
    <cellStyle name="메모 2 2 2 4 3 3 2" xfId="13971"/>
    <cellStyle name="메모 2 2 2 4 3 3 3" xfId="19727"/>
    <cellStyle name="메모 2 2 2 4 3 3 4" xfId="25209"/>
    <cellStyle name="메모 2 2 2 4 3 4" xfId="8006"/>
    <cellStyle name="메모 2 2 2 4 3 4 2" xfId="13972"/>
    <cellStyle name="메모 2 2 2 4 3 4 3" xfId="19728"/>
    <cellStyle name="메모 2 2 2 4 3 4 4" xfId="25210"/>
    <cellStyle name="메모 2 2 2 4 3 5" xfId="8007"/>
    <cellStyle name="메모 2 2 2 4 3 5 2" xfId="13973"/>
    <cellStyle name="메모 2 2 2 4 3 5 3" xfId="19729"/>
    <cellStyle name="메모 2 2 2 4 3 5 4" xfId="25211"/>
    <cellStyle name="메모 2 2 2 4 3 6" xfId="8008"/>
    <cellStyle name="메모 2 2 2 4 3 6 2" xfId="13974"/>
    <cellStyle name="메모 2 2 2 4 3 6 3" xfId="19730"/>
    <cellStyle name="메모 2 2 2 4 3 6 4" xfId="25212"/>
    <cellStyle name="메모 2 2 2 4 3 7" xfId="8009"/>
    <cellStyle name="메모 2 2 2 4 3 7 2" xfId="13975"/>
    <cellStyle name="메모 2 2 2 4 3 7 3" xfId="19731"/>
    <cellStyle name="메모 2 2 2 4 3 7 4" xfId="25213"/>
    <cellStyle name="메모 2 2 2 4 3 8" xfId="8010"/>
    <cellStyle name="메모 2 2 2 4 3 8 2" xfId="13976"/>
    <cellStyle name="메모 2 2 2 4 3 8 3" xfId="19732"/>
    <cellStyle name="메모 2 2 2 4 3 8 4" xfId="25214"/>
    <cellStyle name="메모 2 2 2 4 3 9" xfId="8011"/>
    <cellStyle name="메모 2 2 2 4 3 9 2" xfId="13977"/>
    <cellStyle name="메모 2 2 2 4 3 9 3" xfId="19733"/>
    <cellStyle name="메모 2 2 2 4 3 9 4" xfId="25215"/>
    <cellStyle name="메모 2 2 2 4 4" xfId="8012"/>
    <cellStyle name="메모 2 2 2 4 4 2" xfId="13978"/>
    <cellStyle name="메모 2 2 2 4 4 3" xfId="19734"/>
    <cellStyle name="메모 2 2 2 4 4 4" xfId="25216"/>
    <cellStyle name="메모 2 2 2 4 5" xfId="8013"/>
    <cellStyle name="메모 2 2 2 4 5 2" xfId="13979"/>
    <cellStyle name="메모 2 2 2 4 5 3" xfId="19735"/>
    <cellStyle name="메모 2 2 2 4 5 4" xfId="25217"/>
    <cellStyle name="메모 2 2 2 4 6" xfId="8014"/>
    <cellStyle name="메모 2 2 2 4 6 2" xfId="13980"/>
    <cellStyle name="메모 2 2 2 4 6 3" xfId="19736"/>
    <cellStyle name="메모 2 2 2 4 6 4" xfId="25218"/>
    <cellStyle name="메모 2 2 2 4 7" xfId="8015"/>
    <cellStyle name="메모 2 2 2 4 7 2" xfId="13981"/>
    <cellStyle name="메모 2 2 2 4 7 3" xfId="19737"/>
    <cellStyle name="메모 2 2 2 4 7 4" xfId="25219"/>
    <cellStyle name="메모 2 2 2 4 8" xfId="11488"/>
    <cellStyle name="메모 2 2 2 4 9" xfId="17279"/>
    <cellStyle name="메모 2 2 2 5" xfId="5455"/>
    <cellStyle name="메모 2 2 2 5 10" xfId="17242"/>
    <cellStyle name="메모 2 2 2 5 11" xfId="11321"/>
    <cellStyle name="메모 2 2 2 5 2" xfId="5743"/>
    <cellStyle name="메모 2 2 2 5 2 10" xfId="8016"/>
    <cellStyle name="메모 2 2 2 5 2 10 2" xfId="13982"/>
    <cellStyle name="메모 2 2 2 5 2 10 3" xfId="19738"/>
    <cellStyle name="메모 2 2 2 5 2 10 4" xfId="25220"/>
    <cellStyle name="메모 2 2 2 5 2 11" xfId="11716"/>
    <cellStyle name="메모 2 2 2 5 2 12" xfId="17483"/>
    <cellStyle name="메모 2 2 2 5 2 13" xfId="23001"/>
    <cellStyle name="메모 2 2 2 5 2 2" xfId="8017"/>
    <cellStyle name="메모 2 2 2 5 2 2 2" xfId="13983"/>
    <cellStyle name="메모 2 2 2 5 2 2 3" xfId="19739"/>
    <cellStyle name="메모 2 2 2 5 2 2 4" xfId="25221"/>
    <cellStyle name="메모 2 2 2 5 2 3" xfId="8018"/>
    <cellStyle name="메모 2 2 2 5 2 3 2" xfId="13984"/>
    <cellStyle name="메모 2 2 2 5 2 3 3" xfId="19740"/>
    <cellStyle name="메모 2 2 2 5 2 3 4" xfId="25222"/>
    <cellStyle name="메모 2 2 2 5 2 4" xfId="8019"/>
    <cellStyle name="메모 2 2 2 5 2 4 2" xfId="13985"/>
    <cellStyle name="메모 2 2 2 5 2 4 3" xfId="19741"/>
    <cellStyle name="메모 2 2 2 5 2 4 4" xfId="25223"/>
    <cellStyle name="메모 2 2 2 5 2 5" xfId="8020"/>
    <cellStyle name="메모 2 2 2 5 2 5 2" xfId="13986"/>
    <cellStyle name="메모 2 2 2 5 2 5 3" xfId="19742"/>
    <cellStyle name="메모 2 2 2 5 2 5 4" xfId="25224"/>
    <cellStyle name="메모 2 2 2 5 2 6" xfId="8021"/>
    <cellStyle name="메모 2 2 2 5 2 6 2" xfId="13987"/>
    <cellStyle name="메모 2 2 2 5 2 6 3" xfId="19743"/>
    <cellStyle name="메모 2 2 2 5 2 6 4" xfId="25225"/>
    <cellStyle name="메모 2 2 2 5 2 7" xfId="8022"/>
    <cellStyle name="메모 2 2 2 5 2 7 2" xfId="13988"/>
    <cellStyle name="메모 2 2 2 5 2 7 3" xfId="19744"/>
    <cellStyle name="메모 2 2 2 5 2 7 4" xfId="25226"/>
    <cellStyle name="메모 2 2 2 5 2 8" xfId="8023"/>
    <cellStyle name="메모 2 2 2 5 2 8 2" xfId="13989"/>
    <cellStyle name="메모 2 2 2 5 2 8 3" xfId="19745"/>
    <cellStyle name="메모 2 2 2 5 2 8 4" xfId="25227"/>
    <cellStyle name="메모 2 2 2 5 2 9" xfId="8024"/>
    <cellStyle name="메모 2 2 2 5 2 9 2" xfId="13990"/>
    <cellStyle name="메모 2 2 2 5 2 9 3" xfId="19746"/>
    <cellStyle name="메모 2 2 2 5 2 9 4" xfId="25228"/>
    <cellStyle name="메모 2 2 2 5 3" xfId="5970"/>
    <cellStyle name="메모 2 2 2 5 3 10" xfId="8025"/>
    <cellStyle name="메모 2 2 2 5 3 10 2" xfId="13991"/>
    <cellStyle name="메모 2 2 2 5 3 10 3" xfId="19747"/>
    <cellStyle name="메모 2 2 2 5 3 10 4" xfId="25229"/>
    <cellStyle name="메모 2 2 2 5 3 11" xfId="11943"/>
    <cellStyle name="메모 2 2 2 5 3 12" xfId="17700"/>
    <cellStyle name="메모 2 2 2 5 3 13" xfId="23197"/>
    <cellStyle name="메모 2 2 2 5 3 2" xfId="8026"/>
    <cellStyle name="메모 2 2 2 5 3 2 2" xfId="13992"/>
    <cellStyle name="메모 2 2 2 5 3 2 3" xfId="19748"/>
    <cellStyle name="메모 2 2 2 5 3 2 4" xfId="25230"/>
    <cellStyle name="메모 2 2 2 5 3 3" xfId="8027"/>
    <cellStyle name="메모 2 2 2 5 3 3 2" xfId="13993"/>
    <cellStyle name="메모 2 2 2 5 3 3 3" xfId="19749"/>
    <cellStyle name="메모 2 2 2 5 3 3 4" xfId="25231"/>
    <cellStyle name="메모 2 2 2 5 3 4" xfId="8028"/>
    <cellStyle name="메모 2 2 2 5 3 4 2" xfId="13994"/>
    <cellStyle name="메모 2 2 2 5 3 4 3" xfId="19750"/>
    <cellStyle name="메모 2 2 2 5 3 4 4" xfId="25232"/>
    <cellStyle name="메모 2 2 2 5 3 5" xfId="8029"/>
    <cellStyle name="메모 2 2 2 5 3 5 2" xfId="13995"/>
    <cellStyle name="메모 2 2 2 5 3 5 3" xfId="19751"/>
    <cellStyle name="메모 2 2 2 5 3 5 4" xfId="25233"/>
    <cellStyle name="메모 2 2 2 5 3 6" xfId="8030"/>
    <cellStyle name="메모 2 2 2 5 3 6 2" xfId="13996"/>
    <cellStyle name="메모 2 2 2 5 3 6 3" xfId="19752"/>
    <cellStyle name="메모 2 2 2 5 3 6 4" xfId="25234"/>
    <cellStyle name="메모 2 2 2 5 3 7" xfId="8031"/>
    <cellStyle name="메모 2 2 2 5 3 7 2" xfId="13997"/>
    <cellStyle name="메모 2 2 2 5 3 7 3" xfId="19753"/>
    <cellStyle name="메모 2 2 2 5 3 7 4" xfId="25235"/>
    <cellStyle name="메모 2 2 2 5 3 8" xfId="8032"/>
    <cellStyle name="메모 2 2 2 5 3 8 2" xfId="13998"/>
    <cellStyle name="메모 2 2 2 5 3 8 3" xfId="19754"/>
    <cellStyle name="메모 2 2 2 5 3 8 4" xfId="25236"/>
    <cellStyle name="메모 2 2 2 5 3 9" xfId="8033"/>
    <cellStyle name="메모 2 2 2 5 3 9 2" xfId="13999"/>
    <cellStyle name="메모 2 2 2 5 3 9 3" xfId="19755"/>
    <cellStyle name="메모 2 2 2 5 3 9 4" xfId="25237"/>
    <cellStyle name="메모 2 2 2 5 4" xfId="8034"/>
    <cellStyle name="메모 2 2 2 5 4 2" xfId="14000"/>
    <cellStyle name="메모 2 2 2 5 4 3" xfId="19756"/>
    <cellStyle name="메모 2 2 2 5 4 4" xfId="25238"/>
    <cellStyle name="메모 2 2 2 5 5" xfId="8035"/>
    <cellStyle name="메모 2 2 2 5 5 2" xfId="14001"/>
    <cellStyle name="메모 2 2 2 5 5 3" xfId="19757"/>
    <cellStyle name="메모 2 2 2 5 5 4" xfId="25239"/>
    <cellStyle name="메모 2 2 2 5 6" xfId="8036"/>
    <cellStyle name="메모 2 2 2 5 6 2" xfId="14002"/>
    <cellStyle name="메모 2 2 2 5 6 3" xfId="19758"/>
    <cellStyle name="메모 2 2 2 5 6 4" xfId="25240"/>
    <cellStyle name="메모 2 2 2 5 7" xfId="8037"/>
    <cellStyle name="메모 2 2 2 5 7 2" xfId="14003"/>
    <cellStyle name="메모 2 2 2 5 7 3" xfId="19759"/>
    <cellStyle name="메모 2 2 2 5 7 4" xfId="25241"/>
    <cellStyle name="메모 2 2 2 5 8" xfId="8038"/>
    <cellStyle name="메모 2 2 2 5 8 2" xfId="14004"/>
    <cellStyle name="메모 2 2 2 5 8 3" xfId="19760"/>
    <cellStyle name="메모 2 2 2 5 8 4" xfId="25242"/>
    <cellStyle name="메모 2 2 2 5 9" xfId="11449"/>
    <cellStyle name="메모 2 2 2 6" xfId="8039"/>
    <cellStyle name="메모 2 2 2 6 2" xfId="14005"/>
    <cellStyle name="메모 2 2 2 6 3" xfId="19761"/>
    <cellStyle name="메모 2 2 2 6 4" xfId="25243"/>
    <cellStyle name="메모 2 2 2 7" xfId="8040"/>
    <cellStyle name="메모 2 2 2 7 2" xfId="14006"/>
    <cellStyle name="메모 2 2 2 7 3" xfId="19762"/>
    <cellStyle name="메모 2 2 2 7 4" xfId="25244"/>
    <cellStyle name="메모 2 2 2 8" xfId="11341"/>
    <cellStyle name="메모 2 2 2 9" xfId="11269"/>
    <cellStyle name="메모 2 2 3" xfId="5519"/>
    <cellStyle name="메모 2 2 3 10" xfId="8041"/>
    <cellStyle name="메모 2 2 3 10 2" xfId="14007"/>
    <cellStyle name="메모 2 2 3 10 3" xfId="19763"/>
    <cellStyle name="메모 2 2 3 10 4" xfId="25245"/>
    <cellStyle name="메모 2 2 3 11" xfId="11513"/>
    <cellStyle name="메모 2 2 3 12" xfId="17302"/>
    <cellStyle name="메모 2 2 3 13" xfId="22896"/>
    <cellStyle name="메모 2 2 3 2" xfId="5807"/>
    <cellStyle name="메모 2 2 3 2 10" xfId="11780"/>
    <cellStyle name="메모 2 2 3 2 11" xfId="17544"/>
    <cellStyle name="메모 2 2 3 2 12" xfId="23060"/>
    <cellStyle name="메모 2 2 3 2 2" xfId="8042"/>
    <cellStyle name="메모 2 2 3 2 2 2" xfId="14008"/>
    <cellStyle name="메모 2 2 3 2 2 3" xfId="19764"/>
    <cellStyle name="메모 2 2 3 2 2 4" xfId="25246"/>
    <cellStyle name="메모 2 2 3 2 3" xfId="8043"/>
    <cellStyle name="메모 2 2 3 2 3 2" xfId="14009"/>
    <cellStyle name="메모 2 2 3 2 3 3" xfId="19765"/>
    <cellStyle name="메모 2 2 3 2 3 4" xfId="25247"/>
    <cellStyle name="메모 2 2 3 2 4" xfId="8044"/>
    <cellStyle name="메모 2 2 3 2 4 2" xfId="14010"/>
    <cellStyle name="메모 2 2 3 2 4 3" xfId="19766"/>
    <cellStyle name="메모 2 2 3 2 4 4" xfId="25248"/>
    <cellStyle name="메모 2 2 3 2 5" xfId="8045"/>
    <cellStyle name="메모 2 2 3 2 5 2" xfId="14011"/>
    <cellStyle name="메모 2 2 3 2 5 3" xfId="19767"/>
    <cellStyle name="메모 2 2 3 2 5 4" xfId="25249"/>
    <cellStyle name="메모 2 2 3 2 6" xfId="8046"/>
    <cellStyle name="메모 2 2 3 2 6 2" xfId="14012"/>
    <cellStyle name="메모 2 2 3 2 6 3" xfId="19768"/>
    <cellStyle name="메모 2 2 3 2 6 4" xfId="25250"/>
    <cellStyle name="메모 2 2 3 2 7" xfId="8047"/>
    <cellStyle name="메모 2 2 3 2 7 2" xfId="14013"/>
    <cellStyle name="메모 2 2 3 2 7 3" xfId="19769"/>
    <cellStyle name="메모 2 2 3 2 7 4" xfId="25251"/>
    <cellStyle name="메모 2 2 3 2 8" xfId="8048"/>
    <cellStyle name="메모 2 2 3 2 8 2" xfId="14014"/>
    <cellStyle name="메모 2 2 3 2 8 3" xfId="19770"/>
    <cellStyle name="메모 2 2 3 2 8 4" xfId="25252"/>
    <cellStyle name="메모 2 2 3 2 9" xfId="8049"/>
    <cellStyle name="메모 2 2 3 2 9 2" xfId="14015"/>
    <cellStyle name="메모 2 2 3 2 9 3" xfId="19771"/>
    <cellStyle name="메모 2 2 3 2 9 4" xfId="25253"/>
    <cellStyle name="메모 2 2 3 3" xfId="6030"/>
    <cellStyle name="메모 2 2 3 3 10" xfId="8050"/>
    <cellStyle name="메모 2 2 3 3 10 2" xfId="14016"/>
    <cellStyle name="메모 2 2 3 3 10 3" xfId="19772"/>
    <cellStyle name="메모 2 2 3 3 10 4" xfId="25254"/>
    <cellStyle name="메모 2 2 3 3 11" xfId="12003"/>
    <cellStyle name="메모 2 2 3 3 12" xfId="17760"/>
    <cellStyle name="메모 2 2 3 3 13" xfId="23257"/>
    <cellStyle name="메모 2 2 3 3 2" xfId="8051"/>
    <cellStyle name="메모 2 2 3 3 2 2" xfId="14017"/>
    <cellStyle name="메모 2 2 3 3 2 3" xfId="19773"/>
    <cellStyle name="메모 2 2 3 3 2 4" xfId="25255"/>
    <cellStyle name="메모 2 2 3 3 3" xfId="8052"/>
    <cellStyle name="메모 2 2 3 3 3 2" xfId="14018"/>
    <cellStyle name="메모 2 2 3 3 3 3" xfId="19774"/>
    <cellStyle name="메모 2 2 3 3 3 4" xfId="25256"/>
    <cellStyle name="메모 2 2 3 3 4" xfId="8053"/>
    <cellStyle name="메모 2 2 3 3 4 2" xfId="14019"/>
    <cellStyle name="메모 2 2 3 3 4 3" xfId="19775"/>
    <cellStyle name="메모 2 2 3 3 4 4" xfId="25257"/>
    <cellStyle name="메모 2 2 3 3 5" xfId="8054"/>
    <cellStyle name="메모 2 2 3 3 5 2" xfId="14020"/>
    <cellStyle name="메모 2 2 3 3 5 3" xfId="19776"/>
    <cellStyle name="메모 2 2 3 3 5 4" xfId="25258"/>
    <cellStyle name="메모 2 2 3 3 6" xfId="8055"/>
    <cellStyle name="메모 2 2 3 3 6 2" xfId="14021"/>
    <cellStyle name="메모 2 2 3 3 6 3" xfId="19777"/>
    <cellStyle name="메모 2 2 3 3 6 4" xfId="25259"/>
    <cellStyle name="메모 2 2 3 3 7" xfId="8056"/>
    <cellStyle name="메모 2 2 3 3 7 2" xfId="14022"/>
    <cellStyle name="메모 2 2 3 3 7 3" xfId="19778"/>
    <cellStyle name="메모 2 2 3 3 7 4" xfId="25260"/>
    <cellStyle name="메모 2 2 3 3 8" xfId="8057"/>
    <cellStyle name="메모 2 2 3 3 8 2" xfId="14023"/>
    <cellStyle name="메모 2 2 3 3 8 3" xfId="19779"/>
    <cellStyle name="메모 2 2 3 3 8 4" xfId="25261"/>
    <cellStyle name="메모 2 2 3 3 9" xfId="8058"/>
    <cellStyle name="메모 2 2 3 3 9 2" xfId="14024"/>
    <cellStyle name="메모 2 2 3 3 9 3" xfId="19780"/>
    <cellStyle name="메모 2 2 3 3 9 4" xfId="25262"/>
    <cellStyle name="메모 2 2 3 4" xfId="8059"/>
    <cellStyle name="메모 2 2 3 4 2" xfId="14025"/>
    <cellStyle name="메모 2 2 3 4 3" xfId="19781"/>
    <cellStyle name="메모 2 2 3 4 4" xfId="25263"/>
    <cellStyle name="메모 2 2 3 5" xfId="8060"/>
    <cellStyle name="메모 2 2 3 5 2" xfId="14026"/>
    <cellStyle name="메모 2 2 3 5 3" xfId="19782"/>
    <cellStyle name="메모 2 2 3 5 4" xfId="25264"/>
    <cellStyle name="메모 2 2 3 6" xfId="8061"/>
    <cellStyle name="메모 2 2 3 6 2" xfId="14027"/>
    <cellStyle name="메모 2 2 3 6 3" xfId="19783"/>
    <cellStyle name="메모 2 2 3 6 4" xfId="25265"/>
    <cellStyle name="메모 2 2 3 7" xfId="8062"/>
    <cellStyle name="메모 2 2 3 7 2" xfId="14028"/>
    <cellStyle name="메모 2 2 3 7 3" xfId="19784"/>
    <cellStyle name="메모 2 2 3 7 4" xfId="25266"/>
    <cellStyle name="메모 2 2 3 8" xfId="8063"/>
    <cellStyle name="메모 2 2 3 8 2" xfId="14029"/>
    <cellStyle name="메모 2 2 3 8 3" xfId="19785"/>
    <cellStyle name="메모 2 2 3 8 4" xfId="25267"/>
    <cellStyle name="메모 2 2 3 9" xfId="8064"/>
    <cellStyle name="메모 2 2 3 9 2" xfId="14030"/>
    <cellStyle name="메모 2 2 3 9 3" xfId="19786"/>
    <cellStyle name="메모 2 2 3 9 4" xfId="25268"/>
    <cellStyle name="메모 2 2 4" xfId="5460"/>
    <cellStyle name="메모 2 2 4 2" xfId="5748"/>
    <cellStyle name="메모 2 2 4 2 10" xfId="11721"/>
    <cellStyle name="메모 2 2 4 2 11" xfId="17488"/>
    <cellStyle name="메모 2 2 4 2 12" xfId="23006"/>
    <cellStyle name="메모 2 2 4 2 2" xfId="8065"/>
    <cellStyle name="메모 2 2 4 2 2 2" xfId="14031"/>
    <cellStyle name="메모 2 2 4 2 2 3" xfId="19787"/>
    <cellStyle name="메모 2 2 4 2 2 4" xfId="25269"/>
    <cellStyle name="메모 2 2 4 2 3" xfId="8066"/>
    <cellStyle name="메모 2 2 4 2 3 2" xfId="14032"/>
    <cellStyle name="메모 2 2 4 2 3 3" xfId="19788"/>
    <cellStyle name="메모 2 2 4 2 3 4" xfId="25270"/>
    <cellStyle name="메모 2 2 4 2 4" xfId="8067"/>
    <cellStyle name="메모 2 2 4 2 4 2" xfId="14033"/>
    <cellStyle name="메모 2 2 4 2 4 3" xfId="19789"/>
    <cellStyle name="메모 2 2 4 2 4 4" xfId="25271"/>
    <cellStyle name="메모 2 2 4 2 5" xfId="8068"/>
    <cellStyle name="메모 2 2 4 2 5 2" xfId="14034"/>
    <cellStyle name="메모 2 2 4 2 5 3" xfId="19790"/>
    <cellStyle name="메모 2 2 4 2 5 4" xfId="25272"/>
    <cellStyle name="메모 2 2 4 2 6" xfId="8069"/>
    <cellStyle name="메모 2 2 4 2 6 2" xfId="14035"/>
    <cellStyle name="메모 2 2 4 2 6 3" xfId="19791"/>
    <cellStyle name="메모 2 2 4 2 6 4" xfId="25273"/>
    <cellStyle name="메모 2 2 4 2 7" xfId="8070"/>
    <cellStyle name="메모 2 2 4 2 7 2" xfId="14036"/>
    <cellStyle name="메모 2 2 4 2 7 3" xfId="19792"/>
    <cellStyle name="메모 2 2 4 2 7 4" xfId="25274"/>
    <cellStyle name="메모 2 2 4 2 8" xfId="8071"/>
    <cellStyle name="메모 2 2 4 2 8 2" xfId="14037"/>
    <cellStyle name="메모 2 2 4 2 8 3" xfId="19793"/>
    <cellStyle name="메모 2 2 4 2 8 4" xfId="25275"/>
    <cellStyle name="메모 2 2 4 2 9" xfId="8072"/>
    <cellStyle name="메모 2 2 4 2 9 2" xfId="14038"/>
    <cellStyle name="메모 2 2 4 2 9 3" xfId="19794"/>
    <cellStyle name="메모 2 2 4 2 9 4" xfId="25276"/>
    <cellStyle name="메모 2 2 4 3" xfId="5975"/>
    <cellStyle name="메모 2 2 4 3 10" xfId="8073"/>
    <cellStyle name="메모 2 2 4 3 10 2" xfId="14039"/>
    <cellStyle name="메모 2 2 4 3 10 3" xfId="19795"/>
    <cellStyle name="메모 2 2 4 3 10 4" xfId="25277"/>
    <cellStyle name="메모 2 2 4 3 11" xfId="11948"/>
    <cellStyle name="메모 2 2 4 3 12" xfId="17705"/>
    <cellStyle name="메모 2 2 4 3 13" xfId="23202"/>
    <cellStyle name="메모 2 2 4 3 2" xfId="8074"/>
    <cellStyle name="메모 2 2 4 3 2 2" xfId="14040"/>
    <cellStyle name="메모 2 2 4 3 2 3" xfId="19796"/>
    <cellStyle name="메모 2 2 4 3 2 4" xfId="25278"/>
    <cellStyle name="메모 2 2 4 3 3" xfId="8075"/>
    <cellStyle name="메모 2 2 4 3 3 2" xfId="14041"/>
    <cellStyle name="메모 2 2 4 3 3 3" xfId="19797"/>
    <cellStyle name="메모 2 2 4 3 3 4" xfId="25279"/>
    <cellStyle name="메모 2 2 4 3 4" xfId="8076"/>
    <cellStyle name="메모 2 2 4 3 4 2" xfId="14042"/>
    <cellStyle name="메모 2 2 4 3 4 3" xfId="19798"/>
    <cellStyle name="메모 2 2 4 3 4 4" xfId="25280"/>
    <cellStyle name="메모 2 2 4 3 5" xfId="8077"/>
    <cellStyle name="메모 2 2 4 3 5 2" xfId="14043"/>
    <cellStyle name="메모 2 2 4 3 5 3" xfId="19799"/>
    <cellStyle name="메모 2 2 4 3 5 4" xfId="25281"/>
    <cellStyle name="메모 2 2 4 3 6" xfId="8078"/>
    <cellStyle name="메모 2 2 4 3 6 2" xfId="14044"/>
    <cellStyle name="메모 2 2 4 3 6 3" xfId="19800"/>
    <cellStyle name="메모 2 2 4 3 6 4" xfId="25282"/>
    <cellStyle name="메모 2 2 4 3 7" xfId="8079"/>
    <cellStyle name="메모 2 2 4 3 7 2" xfId="14045"/>
    <cellStyle name="메모 2 2 4 3 7 3" xfId="19801"/>
    <cellStyle name="메모 2 2 4 3 7 4" xfId="25283"/>
    <cellStyle name="메모 2 2 4 3 8" xfId="8080"/>
    <cellStyle name="메모 2 2 4 3 8 2" xfId="14046"/>
    <cellStyle name="메모 2 2 4 3 8 3" xfId="19802"/>
    <cellStyle name="메모 2 2 4 3 8 4" xfId="25284"/>
    <cellStyle name="메모 2 2 4 3 9" xfId="8081"/>
    <cellStyle name="메모 2 2 4 3 9 2" xfId="14047"/>
    <cellStyle name="메모 2 2 4 3 9 3" xfId="19803"/>
    <cellStyle name="메모 2 2 4 3 9 4" xfId="25285"/>
    <cellStyle name="메모 2 2 4 4" xfId="8082"/>
    <cellStyle name="메모 2 2 4 4 2" xfId="14048"/>
    <cellStyle name="메모 2 2 4 4 3" xfId="19804"/>
    <cellStyle name="메모 2 2 4 4 4" xfId="25286"/>
    <cellStyle name="메모 2 2 4 5" xfId="8083"/>
    <cellStyle name="메모 2 2 4 5 2" xfId="14049"/>
    <cellStyle name="메모 2 2 4 5 3" xfId="19805"/>
    <cellStyle name="메모 2 2 4 5 4" xfId="25287"/>
    <cellStyle name="메모 2 2 4 6" xfId="8084"/>
    <cellStyle name="메모 2 2 4 6 2" xfId="14050"/>
    <cellStyle name="메모 2 2 4 6 3" xfId="19806"/>
    <cellStyle name="메모 2 2 4 6 4" xfId="25288"/>
    <cellStyle name="메모 2 2 4 7" xfId="11454"/>
    <cellStyle name="메모 2 2 4 8" xfId="17247"/>
    <cellStyle name="메모 2 2 5" xfId="5480"/>
    <cellStyle name="메모 2 2 5 2" xfId="5768"/>
    <cellStyle name="메모 2 2 5 2 10" xfId="11741"/>
    <cellStyle name="메모 2 2 5 2 11" xfId="17508"/>
    <cellStyle name="메모 2 2 5 2 12" xfId="23021"/>
    <cellStyle name="메모 2 2 5 2 2" xfId="8085"/>
    <cellStyle name="메모 2 2 5 2 2 2" xfId="14051"/>
    <cellStyle name="메모 2 2 5 2 2 3" xfId="19807"/>
    <cellStyle name="메모 2 2 5 2 2 4" xfId="25289"/>
    <cellStyle name="메모 2 2 5 2 3" xfId="8086"/>
    <cellStyle name="메모 2 2 5 2 3 2" xfId="14052"/>
    <cellStyle name="메모 2 2 5 2 3 3" xfId="19808"/>
    <cellStyle name="메모 2 2 5 2 3 4" xfId="25290"/>
    <cellStyle name="메모 2 2 5 2 4" xfId="8087"/>
    <cellStyle name="메모 2 2 5 2 4 2" xfId="14053"/>
    <cellStyle name="메모 2 2 5 2 4 3" xfId="19809"/>
    <cellStyle name="메모 2 2 5 2 4 4" xfId="25291"/>
    <cellStyle name="메모 2 2 5 2 5" xfId="8088"/>
    <cellStyle name="메모 2 2 5 2 5 2" xfId="14054"/>
    <cellStyle name="메모 2 2 5 2 5 3" xfId="19810"/>
    <cellStyle name="메모 2 2 5 2 5 4" xfId="25292"/>
    <cellStyle name="메모 2 2 5 2 6" xfId="8089"/>
    <cellStyle name="메모 2 2 5 2 6 2" xfId="14055"/>
    <cellStyle name="메모 2 2 5 2 6 3" xfId="19811"/>
    <cellStyle name="메모 2 2 5 2 6 4" xfId="25293"/>
    <cellStyle name="메모 2 2 5 2 7" xfId="8090"/>
    <cellStyle name="메모 2 2 5 2 7 2" xfId="14056"/>
    <cellStyle name="메모 2 2 5 2 7 3" xfId="19812"/>
    <cellStyle name="메모 2 2 5 2 7 4" xfId="25294"/>
    <cellStyle name="메모 2 2 5 2 8" xfId="8091"/>
    <cellStyle name="메모 2 2 5 2 8 2" xfId="14057"/>
    <cellStyle name="메모 2 2 5 2 8 3" xfId="19813"/>
    <cellStyle name="메모 2 2 5 2 8 4" xfId="25295"/>
    <cellStyle name="메모 2 2 5 2 9" xfId="8092"/>
    <cellStyle name="메모 2 2 5 2 9 2" xfId="14058"/>
    <cellStyle name="메모 2 2 5 2 9 3" xfId="19814"/>
    <cellStyle name="메모 2 2 5 2 9 4" xfId="25296"/>
    <cellStyle name="메모 2 2 5 3" xfId="5993"/>
    <cellStyle name="메모 2 2 5 3 10" xfId="8093"/>
    <cellStyle name="메모 2 2 5 3 10 2" xfId="14059"/>
    <cellStyle name="메모 2 2 5 3 10 3" xfId="19815"/>
    <cellStyle name="메모 2 2 5 3 10 4" xfId="25297"/>
    <cellStyle name="메모 2 2 5 3 11" xfId="11966"/>
    <cellStyle name="메모 2 2 5 3 12" xfId="17723"/>
    <cellStyle name="메모 2 2 5 3 13" xfId="23220"/>
    <cellStyle name="메모 2 2 5 3 2" xfId="8094"/>
    <cellStyle name="메모 2 2 5 3 2 2" xfId="14060"/>
    <cellStyle name="메모 2 2 5 3 2 3" xfId="19816"/>
    <cellStyle name="메모 2 2 5 3 2 4" xfId="25298"/>
    <cellStyle name="메모 2 2 5 3 3" xfId="8095"/>
    <cellStyle name="메모 2 2 5 3 3 2" xfId="14061"/>
    <cellStyle name="메모 2 2 5 3 3 3" xfId="19817"/>
    <cellStyle name="메모 2 2 5 3 3 4" xfId="25299"/>
    <cellStyle name="메모 2 2 5 3 4" xfId="8096"/>
    <cellStyle name="메모 2 2 5 3 4 2" xfId="14062"/>
    <cellStyle name="메모 2 2 5 3 4 3" xfId="19818"/>
    <cellStyle name="메모 2 2 5 3 4 4" xfId="25300"/>
    <cellStyle name="메모 2 2 5 3 5" xfId="8097"/>
    <cellStyle name="메모 2 2 5 3 5 2" xfId="14063"/>
    <cellStyle name="메모 2 2 5 3 5 3" xfId="19819"/>
    <cellStyle name="메모 2 2 5 3 5 4" xfId="25301"/>
    <cellStyle name="메모 2 2 5 3 6" xfId="8098"/>
    <cellStyle name="메모 2 2 5 3 6 2" xfId="14064"/>
    <cellStyle name="메모 2 2 5 3 6 3" xfId="19820"/>
    <cellStyle name="메모 2 2 5 3 6 4" xfId="25302"/>
    <cellStyle name="메모 2 2 5 3 7" xfId="8099"/>
    <cellStyle name="메모 2 2 5 3 7 2" xfId="14065"/>
    <cellStyle name="메모 2 2 5 3 7 3" xfId="19821"/>
    <cellStyle name="메모 2 2 5 3 7 4" xfId="25303"/>
    <cellStyle name="메모 2 2 5 3 8" xfId="8100"/>
    <cellStyle name="메모 2 2 5 3 8 2" xfId="14066"/>
    <cellStyle name="메모 2 2 5 3 8 3" xfId="19822"/>
    <cellStyle name="메모 2 2 5 3 8 4" xfId="25304"/>
    <cellStyle name="메모 2 2 5 3 9" xfId="8101"/>
    <cellStyle name="메모 2 2 5 3 9 2" xfId="14067"/>
    <cellStyle name="메모 2 2 5 3 9 3" xfId="19823"/>
    <cellStyle name="메모 2 2 5 3 9 4" xfId="25305"/>
    <cellStyle name="메모 2 2 5 4" xfId="8102"/>
    <cellStyle name="메모 2 2 5 4 2" xfId="14068"/>
    <cellStyle name="메모 2 2 5 4 3" xfId="19824"/>
    <cellStyle name="메모 2 2 5 4 4" xfId="25306"/>
    <cellStyle name="메모 2 2 5 5" xfId="8103"/>
    <cellStyle name="메모 2 2 5 5 2" xfId="14069"/>
    <cellStyle name="메모 2 2 5 5 3" xfId="19825"/>
    <cellStyle name="메모 2 2 5 5 4" xfId="25307"/>
    <cellStyle name="메모 2 2 5 6" xfId="8104"/>
    <cellStyle name="메모 2 2 5 6 2" xfId="14070"/>
    <cellStyle name="메모 2 2 5 6 3" xfId="19826"/>
    <cellStyle name="메모 2 2 5 6 4" xfId="25308"/>
    <cellStyle name="메모 2 2 5 7" xfId="8105"/>
    <cellStyle name="메모 2 2 5 7 2" xfId="14071"/>
    <cellStyle name="메모 2 2 5 7 3" xfId="19827"/>
    <cellStyle name="메모 2 2 5 7 4" xfId="25309"/>
    <cellStyle name="메모 2 2 5 8" xfId="11474"/>
    <cellStyle name="메모 2 2 5 9" xfId="17267"/>
    <cellStyle name="메모 2 2 6" xfId="5471"/>
    <cellStyle name="메모 2 2 6 10" xfId="17258"/>
    <cellStyle name="메모 2 2 6 11" xfId="22879"/>
    <cellStyle name="메모 2 2 6 2" xfId="5759"/>
    <cellStyle name="메모 2 2 6 2 10" xfId="8106"/>
    <cellStyle name="메모 2 2 6 2 10 2" xfId="14072"/>
    <cellStyle name="메모 2 2 6 2 10 3" xfId="19828"/>
    <cellStyle name="메모 2 2 6 2 10 4" xfId="25310"/>
    <cellStyle name="메모 2 2 6 2 11" xfId="11732"/>
    <cellStyle name="메모 2 2 6 2 12" xfId="17499"/>
    <cellStyle name="메모 2 2 6 2 13" xfId="23015"/>
    <cellStyle name="메모 2 2 6 2 2" xfId="8107"/>
    <cellStyle name="메모 2 2 6 2 2 2" xfId="14073"/>
    <cellStyle name="메모 2 2 6 2 2 3" xfId="19829"/>
    <cellStyle name="메모 2 2 6 2 2 4" xfId="25311"/>
    <cellStyle name="메모 2 2 6 2 3" xfId="8108"/>
    <cellStyle name="메모 2 2 6 2 3 2" xfId="14074"/>
    <cellStyle name="메모 2 2 6 2 3 3" xfId="19830"/>
    <cellStyle name="메모 2 2 6 2 3 4" xfId="25312"/>
    <cellStyle name="메모 2 2 6 2 4" xfId="8109"/>
    <cellStyle name="메모 2 2 6 2 4 2" xfId="14075"/>
    <cellStyle name="메모 2 2 6 2 4 3" xfId="19831"/>
    <cellStyle name="메모 2 2 6 2 4 4" xfId="25313"/>
    <cellStyle name="메모 2 2 6 2 5" xfId="8110"/>
    <cellStyle name="메모 2 2 6 2 5 2" xfId="14076"/>
    <cellStyle name="메모 2 2 6 2 5 3" xfId="19832"/>
    <cellStyle name="메모 2 2 6 2 5 4" xfId="25314"/>
    <cellStyle name="메모 2 2 6 2 6" xfId="8111"/>
    <cellStyle name="메모 2 2 6 2 6 2" xfId="14077"/>
    <cellStyle name="메모 2 2 6 2 6 3" xfId="19833"/>
    <cellStyle name="메모 2 2 6 2 6 4" xfId="25315"/>
    <cellStyle name="메모 2 2 6 2 7" xfId="8112"/>
    <cellStyle name="메모 2 2 6 2 7 2" xfId="14078"/>
    <cellStyle name="메모 2 2 6 2 7 3" xfId="19834"/>
    <cellStyle name="메모 2 2 6 2 7 4" xfId="25316"/>
    <cellStyle name="메모 2 2 6 2 8" xfId="8113"/>
    <cellStyle name="메모 2 2 6 2 8 2" xfId="14079"/>
    <cellStyle name="메모 2 2 6 2 8 3" xfId="19835"/>
    <cellStyle name="메모 2 2 6 2 8 4" xfId="25317"/>
    <cellStyle name="메모 2 2 6 2 9" xfId="8114"/>
    <cellStyle name="메모 2 2 6 2 9 2" xfId="14080"/>
    <cellStyle name="메모 2 2 6 2 9 3" xfId="19836"/>
    <cellStyle name="메모 2 2 6 2 9 4" xfId="25318"/>
    <cellStyle name="메모 2 2 6 3" xfId="5986"/>
    <cellStyle name="메모 2 2 6 3 10" xfId="8115"/>
    <cellStyle name="메모 2 2 6 3 10 2" xfId="14081"/>
    <cellStyle name="메모 2 2 6 3 10 3" xfId="19837"/>
    <cellStyle name="메모 2 2 6 3 10 4" xfId="25319"/>
    <cellStyle name="메모 2 2 6 3 11" xfId="11959"/>
    <cellStyle name="메모 2 2 6 3 12" xfId="17716"/>
    <cellStyle name="메모 2 2 6 3 13" xfId="23213"/>
    <cellStyle name="메모 2 2 6 3 2" xfId="8116"/>
    <cellStyle name="메모 2 2 6 3 2 2" xfId="14082"/>
    <cellStyle name="메모 2 2 6 3 2 3" xfId="19838"/>
    <cellStyle name="메모 2 2 6 3 2 4" xfId="25320"/>
    <cellStyle name="메모 2 2 6 3 3" xfId="8117"/>
    <cellStyle name="메모 2 2 6 3 3 2" xfId="14083"/>
    <cellStyle name="메모 2 2 6 3 3 3" xfId="19839"/>
    <cellStyle name="메모 2 2 6 3 3 4" xfId="25321"/>
    <cellStyle name="메모 2 2 6 3 4" xfId="8118"/>
    <cellStyle name="메모 2 2 6 3 4 2" xfId="14084"/>
    <cellStyle name="메모 2 2 6 3 4 3" xfId="19840"/>
    <cellStyle name="메모 2 2 6 3 4 4" xfId="25322"/>
    <cellStyle name="메모 2 2 6 3 5" xfId="8119"/>
    <cellStyle name="메모 2 2 6 3 5 2" xfId="14085"/>
    <cellStyle name="메모 2 2 6 3 5 3" xfId="19841"/>
    <cellStyle name="메모 2 2 6 3 5 4" xfId="25323"/>
    <cellStyle name="메모 2 2 6 3 6" xfId="8120"/>
    <cellStyle name="메모 2 2 6 3 6 2" xfId="14086"/>
    <cellStyle name="메모 2 2 6 3 6 3" xfId="19842"/>
    <cellStyle name="메모 2 2 6 3 6 4" xfId="25324"/>
    <cellStyle name="메모 2 2 6 3 7" xfId="8121"/>
    <cellStyle name="메모 2 2 6 3 7 2" xfId="14087"/>
    <cellStyle name="메모 2 2 6 3 7 3" xfId="19843"/>
    <cellStyle name="메모 2 2 6 3 7 4" xfId="25325"/>
    <cellStyle name="메모 2 2 6 3 8" xfId="8122"/>
    <cellStyle name="메모 2 2 6 3 8 2" xfId="14088"/>
    <cellStyle name="메모 2 2 6 3 8 3" xfId="19844"/>
    <cellStyle name="메모 2 2 6 3 8 4" xfId="25326"/>
    <cellStyle name="메모 2 2 6 3 9" xfId="8123"/>
    <cellStyle name="메모 2 2 6 3 9 2" xfId="14089"/>
    <cellStyle name="메모 2 2 6 3 9 3" xfId="19845"/>
    <cellStyle name="메모 2 2 6 3 9 4" xfId="25327"/>
    <cellStyle name="메모 2 2 6 4" xfId="8124"/>
    <cellStyle name="메모 2 2 6 4 2" xfId="14090"/>
    <cellStyle name="메모 2 2 6 4 3" xfId="19846"/>
    <cellStyle name="메모 2 2 6 4 4" xfId="25328"/>
    <cellStyle name="메모 2 2 6 5" xfId="8125"/>
    <cellStyle name="메모 2 2 6 5 2" xfId="14091"/>
    <cellStyle name="메모 2 2 6 5 3" xfId="19847"/>
    <cellStyle name="메모 2 2 6 5 4" xfId="25329"/>
    <cellStyle name="메모 2 2 6 6" xfId="8126"/>
    <cellStyle name="메모 2 2 6 6 2" xfId="14092"/>
    <cellStyle name="메모 2 2 6 6 3" xfId="19848"/>
    <cellStyle name="메모 2 2 6 6 4" xfId="25330"/>
    <cellStyle name="메모 2 2 6 7" xfId="8127"/>
    <cellStyle name="메모 2 2 6 7 2" xfId="14093"/>
    <cellStyle name="메모 2 2 6 7 3" xfId="19849"/>
    <cellStyle name="메모 2 2 6 7 4" xfId="25331"/>
    <cellStyle name="메모 2 2 6 8" xfId="8128"/>
    <cellStyle name="메모 2 2 6 8 2" xfId="14094"/>
    <cellStyle name="메모 2 2 6 8 3" xfId="19850"/>
    <cellStyle name="메모 2 2 6 8 4" xfId="25332"/>
    <cellStyle name="메모 2 2 6 9" xfId="11465"/>
    <cellStyle name="메모 2 2 7" xfId="8129"/>
    <cellStyle name="메모 2 2 7 2" xfId="14095"/>
    <cellStyle name="메모 2 2 7 3" xfId="19851"/>
    <cellStyle name="메모 2 2 7 4" xfId="25333"/>
    <cellStyle name="메모 2 2 8" xfId="11238"/>
    <cellStyle name="메모 2 3" xfId="5166"/>
    <cellStyle name="메모 2 3 2" xfId="5518"/>
    <cellStyle name="메모 2 3 2 2" xfId="5806"/>
    <cellStyle name="메모 2 3 2 2 10" xfId="11779"/>
    <cellStyle name="메모 2 3 2 2 11" xfId="17543"/>
    <cellStyle name="메모 2 3 2 2 12" xfId="23059"/>
    <cellStyle name="메모 2 3 2 2 2" xfId="8130"/>
    <cellStyle name="메모 2 3 2 2 2 2" xfId="14096"/>
    <cellStyle name="메모 2 3 2 2 2 3" xfId="19852"/>
    <cellStyle name="메모 2 3 2 2 2 4" xfId="25334"/>
    <cellStyle name="메모 2 3 2 2 3" xfId="8131"/>
    <cellStyle name="메모 2 3 2 2 3 2" xfId="14097"/>
    <cellStyle name="메모 2 3 2 2 3 3" xfId="19853"/>
    <cellStyle name="메모 2 3 2 2 3 4" xfId="25335"/>
    <cellStyle name="메모 2 3 2 2 4" xfId="8132"/>
    <cellStyle name="메모 2 3 2 2 4 2" xfId="14098"/>
    <cellStyle name="메모 2 3 2 2 4 3" xfId="19854"/>
    <cellStyle name="메모 2 3 2 2 4 4" xfId="25336"/>
    <cellStyle name="메모 2 3 2 2 5" xfId="8133"/>
    <cellStyle name="메모 2 3 2 2 5 2" xfId="14099"/>
    <cellStyle name="메모 2 3 2 2 5 3" xfId="19855"/>
    <cellStyle name="메모 2 3 2 2 5 4" xfId="25337"/>
    <cellStyle name="메모 2 3 2 2 6" xfId="8134"/>
    <cellStyle name="메모 2 3 2 2 6 2" xfId="14100"/>
    <cellStyle name="메모 2 3 2 2 6 3" xfId="19856"/>
    <cellStyle name="메모 2 3 2 2 6 4" xfId="25338"/>
    <cellStyle name="메모 2 3 2 2 7" xfId="8135"/>
    <cellStyle name="메모 2 3 2 2 7 2" xfId="14101"/>
    <cellStyle name="메모 2 3 2 2 7 3" xfId="19857"/>
    <cellStyle name="메모 2 3 2 2 7 4" xfId="25339"/>
    <cellStyle name="메모 2 3 2 2 8" xfId="8136"/>
    <cellStyle name="메모 2 3 2 2 8 2" xfId="14102"/>
    <cellStyle name="메모 2 3 2 2 8 3" xfId="19858"/>
    <cellStyle name="메모 2 3 2 2 8 4" xfId="25340"/>
    <cellStyle name="메모 2 3 2 2 9" xfId="8137"/>
    <cellStyle name="메모 2 3 2 2 9 2" xfId="14103"/>
    <cellStyle name="메모 2 3 2 2 9 3" xfId="19859"/>
    <cellStyle name="메모 2 3 2 2 9 4" xfId="25341"/>
    <cellStyle name="메모 2 3 2 3" xfId="6029"/>
    <cellStyle name="메모 2 3 2 3 10" xfId="8138"/>
    <cellStyle name="메모 2 3 2 3 10 2" xfId="14104"/>
    <cellStyle name="메모 2 3 2 3 10 3" xfId="19860"/>
    <cellStyle name="메모 2 3 2 3 10 4" xfId="25342"/>
    <cellStyle name="메모 2 3 2 3 11" xfId="12002"/>
    <cellStyle name="메모 2 3 2 3 12" xfId="17759"/>
    <cellStyle name="메모 2 3 2 3 13" xfId="23256"/>
    <cellStyle name="메모 2 3 2 3 2" xfId="8139"/>
    <cellStyle name="메모 2 3 2 3 2 2" xfId="14105"/>
    <cellStyle name="메모 2 3 2 3 2 3" xfId="19861"/>
    <cellStyle name="메모 2 3 2 3 2 4" xfId="25343"/>
    <cellStyle name="메모 2 3 2 3 3" xfId="8140"/>
    <cellStyle name="메모 2 3 2 3 3 2" xfId="14106"/>
    <cellStyle name="메모 2 3 2 3 3 3" xfId="19862"/>
    <cellStyle name="메모 2 3 2 3 3 4" xfId="25344"/>
    <cellStyle name="메모 2 3 2 3 4" xfId="8141"/>
    <cellStyle name="메모 2 3 2 3 4 2" xfId="14107"/>
    <cellStyle name="메모 2 3 2 3 4 3" xfId="19863"/>
    <cellStyle name="메모 2 3 2 3 4 4" xfId="25345"/>
    <cellStyle name="메모 2 3 2 3 5" xfId="8142"/>
    <cellStyle name="메모 2 3 2 3 5 2" xfId="14108"/>
    <cellStyle name="메모 2 3 2 3 5 3" xfId="19864"/>
    <cellStyle name="메모 2 3 2 3 5 4" xfId="25346"/>
    <cellStyle name="메모 2 3 2 3 6" xfId="8143"/>
    <cellStyle name="메모 2 3 2 3 6 2" xfId="14109"/>
    <cellStyle name="메모 2 3 2 3 6 3" xfId="19865"/>
    <cellStyle name="메모 2 3 2 3 6 4" xfId="25347"/>
    <cellStyle name="메모 2 3 2 3 7" xfId="8144"/>
    <cellStyle name="메모 2 3 2 3 7 2" xfId="14110"/>
    <cellStyle name="메모 2 3 2 3 7 3" xfId="19866"/>
    <cellStyle name="메모 2 3 2 3 7 4" xfId="25348"/>
    <cellStyle name="메모 2 3 2 3 8" xfId="8145"/>
    <cellStyle name="메모 2 3 2 3 8 2" xfId="14111"/>
    <cellStyle name="메모 2 3 2 3 8 3" xfId="19867"/>
    <cellStyle name="메모 2 3 2 3 8 4" xfId="25349"/>
    <cellStyle name="메모 2 3 2 3 9" xfId="8146"/>
    <cellStyle name="메모 2 3 2 3 9 2" xfId="14112"/>
    <cellStyle name="메모 2 3 2 3 9 3" xfId="19868"/>
    <cellStyle name="메모 2 3 2 3 9 4" xfId="25350"/>
    <cellStyle name="메모 2 3 2 4" xfId="8147"/>
    <cellStyle name="메모 2 3 2 4 2" xfId="14113"/>
    <cellStyle name="메모 2 3 2 4 3" xfId="19869"/>
    <cellStyle name="메모 2 3 2 4 4" xfId="25351"/>
    <cellStyle name="메모 2 3 2 5" xfId="8148"/>
    <cellStyle name="메모 2 3 2 5 2" xfId="14114"/>
    <cellStyle name="메모 2 3 2 5 3" xfId="19870"/>
    <cellStyle name="메모 2 3 2 5 4" xfId="25352"/>
    <cellStyle name="메모 2 3 2 6" xfId="8149"/>
    <cellStyle name="메모 2 3 2 6 2" xfId="14115"/>
    <cellStyle name="메모 2 3 2 6 3" xfId="19871"/>
    <cellStyle name="메모 2 3 2 6 4" xfId="25353"/>
    <cellStyle name="메모 2 3 2 7" xfId="11512"/>
    <cellStyle name="메모 2 3 2 8" xfId="17301"/>
    <cellStyle name="메모 2 3 3" xfId="5583"/>
    <cellStyle name="메모 2 3 3 2" xfId="5871"/>
    <cellStyle name="메모 2 3 3 2 10" xfId="11844"/>
    <cellStyle name="메모 2 3 3 2 11" xfId="17605"/>
    <cellStyle name="메모 2 3 3 2 12" xfId="23098"/>
    <cellStyle name="메모 2 3 3 2 2" xfId="8150"/>
    <cellStyle name="메모 2 3 3 2 2 2" xfId="14116"/>
    <cellStyle name="메모 2 3 3 2 2 3" xfId="19872"/>
    <cellStyle name="메모 2 3 3 2 2 4" xfId="25354"/>
    <cellStyle name="메모 2 3 3 2 3" xfId="8151"/>
    <cellStyle name="메모 2 3 3 2 3 2" xfId="14117"/>
    <cellStyle name="메모 2 3 3 2 3 3" xfId="19873"/>
    <cellStyle name="메모 2 3 3 2 3 4" xfId="25355"/>
    <cellStyle name="메모 2 3 3 2 4" xfId="8152"/>
    <cellStyle name="메모 2 3 3 2 4 2" xfId="14118"/>
    <cellStyle name="메모 2 3 3 2 4 3" xfId="19874"/>
    <cellStyle name="메모 2 3 3 2 4 4" xfId="25356"/>
    <cellStyle name="메모 2 3 3 2 5" xfId="8153"/>
    <cellStyle name="메모 2 3 3 2 5 2" xfId="14119"/>
    <cellStyle name="메모 2 3 3 2 5 3" xfId="19875"/>
    <cellStyle name="메모 2 3 3 2 5 4" xfId="25357"/>
    <cellStyle name="메모 2 3 3 2 6" xfId="8154"/>
    <cellStyle name="메모 2 3 3 2 6 2" xfId="14120"/>
    <cellStyle name="메모 2 3 3 2 6 3" xfId="19876"/>
    <cellStyle name="메모 2 3 3 2 6 4" xfId="25358"/>
    <cellStyle name="메모 2 3 3 2 7" xfId="8155"/>
    <cellStyle name="메모 2 3 3 2 7 2" xfId="14121"/>
    <cellStyle name="메모 2 3 3 2 7 3" xfId="19877"/>
    <cellStyle name="메모 2 3 3 2 7 4" xfId="25359"/>
    <cellStyle name="메모 2 3 3 2 8" xfId="8156"/>
    <cellStyle name="메모 2 3 3 2 8 2" xfId="14122"/>
    <cellStyle name="메모 2 3 3 2 8 3" xfId="19878"/>
    <cellStyle name="메모 2 3 3 2 8 4" xfId="25360"/>
    <cellStyle name="메모 2 3 3 2 9" xfId="8157"/>
    <cellStyle name="메모 2 3 3 2 9 2" xfId="14123"/>
    <cellStyle name="메모 2 3 3 2 9 3" xfId="19879"/>
    <cellStyle name="메모 2 3 3 2 9 4" xfId="25361"/>
    <cellStyle name="메모 2 3 3 3" xfId="6076"/>
    <cellStyle name="메모 2 3 3 3 10" xfId="8158"/>
    <cellStyle name="메모 2 3 3 3 10 2" xfId="14124"/>
    <cellStyle name="메모 2 3 3 3 10 3" xfId="19880"/>
    <cellStyle name="메모 2 3 3 3 10 4" xfId="25362"/>
    <cellStyle name="메모 2 3 3 3 11" xfId="12048"/>
    <cellStyle name="메모 2 3 3 3 12" xfId="17804"/>
    <cellStyle name="메모 2 3 3 3 13" xfId="23301"/>
    <cellStyle name="메모 2 3 3 3 2" xfId="8159"/>
    <cellStyle name="메모 2 3 3 3 2 2" xfId="14125"/>
    <cellStyle name="메모 2 3 3 3 2 3" xfId="19881"/>
    <cellStyle name="메모 2 3 3 3 2 4" xfId="25363"/>
    <cellStyle name="메모 2 3 3 3 3" xfId="8160"/>
    <cellStyle name="메모 2 3 3 3 3 2" xfId="14126"/>
    <cellStyle name="메모 2 3 3 3 3 3" xfId="19882"/>
    <cellStyle name="메모 2 3 3 3 3 4" xfId="25364"/>
    <cellStyle name="메모 2 3 3 3 4" xfId="8161"/>
    <cellStyle name="메모 2 3 3 3 4 2" xfId="14127"/>
    <cellStyle name="메모 2 3 3 3 4 3" xfId="19883"/>
    <cellStyle name="메모 2 3 3 3 4 4" xfId="25365"/>
    <cellStyle name="메모 2 3 3 3 5" xfId="8162"/>
    <cellStyle name="메모 2 3 3 3 5 2" xfId="14128"/>
    <cellStyle name="메모 2 3 3 3 5 3" xfId="19884"/>
    <cellStyle name="메모 2 3 3 3 5 4" xfId="25366"/>
    <cellStyle name="메모 2 3 3 3 6" xfId="8163"/>
    <cellStyle name="메모 2 3 3 3 6 2" xfId="14129"/>
    <cellStyle name="메모 2 3 3 3 6 3" xfId="19885"/>
    <cellStyle name="메모 2 3 3 3 6 4" xfId="25367"/>
    <cellStyle name="메모 2 3 3 3 7" xfId="8164"/>
    <cellStyle name="메모 2 3 3 3 7 2" xfId="14130"/>
    <cellStyle name="메모 2 3 3 3 7 3" xfId="19886"/>
    <cellStyle name="메모 2 3 3 3 7 4" xfId="25368"/>
    <cellStyle name="메모 2 3 3 3 8" xfId="8165"/>
    <cellStyle name="메모 2 3 3 3 8 2" xfId="14131"/>
    <cellStyle name="메모 2 3 3 3 8 3" xfId="19887"/>
    <cellStyle name="메모 2 3 3 3 8 4" xfId="25369"/>
    <cellStyle name="메모 2 3 3 3 9" xfId="8166"/>
    <cellStyle name="메모 2 3 3 3 9 2" xfId="14132"/>
    <cellStyle name="메모 2 3 3 3 9 3" xfId="19888"/>
    <cellStyle name="메모 2 3 3 3 9 4" xfId="25370"/>
    <cellStyle name="메모 2 3 3 4" xfId="8167"/>
    <cellStyle name="메모 2 3 3 4 2" xfId="14133"/>
    <cellStyle name="메모 2 3 3 4 3" xfId="19889"/>
    <cellStyle name="메모 2 3 3 4 4" xfId="25371"/>
    <cellStyle name="메모 2 3 3 5" xfId="8168"/>
    <cellStyle name="메모 2 3 3 5 2" xfId="14134"/>
    <cellStyle name="메모 2 3 3 5 3" xfId="19890"/>
    <cellStyle name="메모 2 3 3 5 4" xfId="25372"/>
    <cellStyle name="메모 2 3 3 6" xfId="8169"/>
    <cellStyle name="메모 2 3 3 6 2" xfId="14135"/>
    <cellStyle name="메모 2 3 3 6 3" xfId="19891"/>
    <cellStyle name="메모 2 3 3 6 4" xfId="25373"/>
    <cellStyle name="메모 2 3 3 7" xfId="11568"/>
    <cellStyle name="메모 2 3 3 8" xfId="17344"/>
    <cellStyle name="메모 2 3 4" xfId="5400"/>
    <cellStyle name="메모 2 3 4 2" xfId="5688"/>
    <cellStyle name="메모 2 3 4 2 10" xfId="11661"/>
    <cellStyle name="메모 2 3 4 2 11" xfId="17431"/>
    <cellStyle name="메모 2 3 4 2 12" xfId="22952"/>
    <cellStyle name="메모 2 3 4 2 2" xfId="8170"/>
    <cellStyle name="메모 2 3 4 2 2 2" xfId="14136"/>
    <cellStyle name="메모 2 3 4 2 2 3" xfId="19892"/>
    <cellStyle name="메모 2 3 4 2 2 4" xfId="25374"/>
    <cellStyle name="메모 2 3 4 2 3" xfId="8171"/>
    <cellStyle name="메모 2 3 4 2 3 2" xfId="14137"/>
    <cellStyle name="메모 2 3 4 2 3 3" xfId="19893"/>
    <cellStyle name="메모 2 3 4 2 3 4" xfId="25375"/>
    <cellStyle name="메모 2 3 4 2 4" xfId="8172"/>
    <cellStyle name="메모 2 3 4 2 4 2" xfId="14138"/>
    <cellStyle name="메모 2 3 4 2 4 3" xfId="19894"/>
    <cellStyle name="메모 2 3 4 2 4 4" xfId="25376"/>
    <cellStyle name="메모 2 3 4 2 5" xfId="8173"/>
    <cellStyle name="메모 2 3 4 2 5 2" xfId="14139"/>
    <cellStyle name="메모 2 3 4 2 5 3" xfId="19895"/>
    <cellStyle name="메모 2 3 4 2 5 4" xfId="25377"/>
    <cellStyle name="메모 2 3 4 2 6" xfId="8174"/>
    <cellStyle name="메모 2 3 4 2 6 2" xfId="14140"/>
    <cellStyle name="메모 2 3 4 2 6 3" xfId="19896"/>
    <cellStyle name="메모 2 3 4 2 6 4" xfId="25378"/>
    <cellStyle name="메모 2 3 4 2 7" xfId="8175"/>
    <cellStyle name="메모 2 3 4 2 7 2" xfId="14141"/>
    <cellStyle name="메모 2 3 4 2 7 3" xfId="19897"/>
    <cellStyle name="메모 2 3 4 2 7 4" xfId="25379"/>
    <cellStyle name="메모 2 3 4 2 8" xfId="8176"/>
    <cellStyle name="메모 2 3 4 2 8 2" xfId="14142"/>
    <cellStyle name="메모 2 3 4 2 8 3" xfId="19898"/>
    <cellStyle name="메모 2 3 4 2 8 4" xfId="25380"/>
    <cellStyle name="메모 2 3 4 2 9" xfId="8177"/>
    <cellStyle name="메모 2 3 4 2 9 2" xfId="14143"/>
    <cellStyle name="메모 2 3 4 2 9 3" xfId="19899"/>
    <cellStyle name="메모 2 3 4 2 9 4" xfId="25381"/>
    <cellStyle name="메모 2 3 4 3" xfId="5928"/>
    <cellStyle name="메모 2 3 4 3 10" xfId="8178"/>
    <cellStyle name="메모 2 3 4 3 10 2" xfId="14144"/>
    <cellStyle name="메모 2 3 4 3 10 3" xfId="19900"/>
    <cellStyle name="메모 2 3 4 3 10 4" xfId="25382"/>
    <cellStyle name="메모 2 3 4 3 11" xfId="11901"/>
    <cellStyle name="메모 2 3 4 3 12" xfId="17658"/>
    <cellStyle name="메모 2 3 4 3 13" xfId="23155"/>
    <cellStyle name="메모 2 3 4 3 2" xfId="8179"/>
    <cellStyle name="메모 2 3 4 3 2 2" xfId="14145"/>
    <cellStyle name="메모 2 3 4 3 2 3" xfId="19901"/>
    <cellStyle name="메모 2 3 4 3 2 4" xfId="25383"/>
    <cellStyle name="메모 2 3 4 3 3" xfId="8180"/>
    <cellStyle name="메모 2 3 4 3 3 2" xfId="14146"/>
    <cellStyle name="메모 2 3 4 3 3 3" xfId="19902"/>
    <cellStyle name="메모 2 3 4 3 3 4" xfId="25384"/>
    <cellStyle name="메모 2 3 4 3 4" xfId="8181"/>
    <cellStyle name="메모 2 3 4 3 4 2" xfId="14147"/>
    <cellStyle name="메모 2 3 4 3 4 3" xfId="19903"/>
    <cellStyle name="메모 2 3 4 3 4 4" xfId="25385"/>
    <cellStyle name="메모 2 3 4 3 5" xfId="8182"/>
    <cellStyle name="메모 2 3 4 3 5 2" xfId="14148"/>
    <cellStyle name="메모 2 3 4 3 5 3" xfId="19904"/>
    <cellStyle name="메모 2 3 4 3 5 4" xfId="25386"/>
    <cellStyle name="메모 2 3 4 3 6" xfId="8183"/>
    <cellStyle name="메모 2 3 4 3 6 2" xfId="14149"/>
    <cellStyle name="메모 2 3 4 3 6 3" xfId="19905"/>
    <cellStyle name="메모 2 3 4 3 6 4" xfId="25387"/>
    <cellStyle name="메모 2 3 4 3 7" xfId="8184"/>
    <cellStyle name="메모 2 3 4 3 7 2" xfId="14150"/>
    <cellStyle name="메모 2 3 4 3 7 3" xfId="19906"/>
    <cellStyle name="메모 2 3 4 3 7 4" xfId="25388"/>
    <cellStyle name="메모 2 3 4 3 8" xfId="8185"/>
    <cellStyle name="메모 2 3 4 3 8 2" xfId="14151"/>
    <cellStyle name="메모 2 3 4 3 8 3" xfId="19907"/>
    <cellStyle name="메모 2 3 4 3 8 4" xfId="25389"/>
    <cellStyle name="메모 2 3 4 3 9" xfId="8186"/>
    <cellStyle name="메모 2 3 4 3 9 2" xfId="14152"/>
    <cellStyle name="메모 2 3 4 3 9 3" xfId="19908"/>
    <cellStyle name="메모 2 3 4 3 9 4" xfId="25390"/>
    <cellStyle name="메모 2 3 4 4" xfId="8187"/>
    <cellStyle name="메모 2 3 4 4 2" xfId="14153"/>
    <cellStyle name="메모 2 3 4 4 3" xfId="19909"/>
    <cellStyle name="메모 2 3 4 4 4" xfId="25391"/>
    <cellStyle name="메모 2 3 4 5" xfId="8188"/>
    <cellStyle name="메모 2 3 4 5 2" xfId="14154"/>
    <cellStyle name="메모 2 3 4 5 3" xfId="19910"/>
    <cellStyle name="메모 2 3 4 5 4" xfId="25392"/>
    <cellStyle name="메모 2 3 4 6" xfId="8189"/>
    <cellStyle name="메모 2 3 4 6 2" xfId="14155"/>
    <cellStyle name="메모 2 3 4 6 3" xfId="19911"/>
    <cellStyle name="메모 2 3 4 6 4" xfId="25393"/>
    <cellStyle name="메모 2 3 4 7" xfId="8190"/>
    <cellStyle name="메모 2 3 4 7 2" xfId="14156"/>
    <cellStyle name="메모 2 3 4 7 3" xfId="19912"/>
    <cellStyle name="메모 2 3 4 7 4" xfId="25394"/>
    <cellStyle name="메모 2 3 4 8" xfId="11394"/>
    <cellStyle name="메모 2 3 4 9" xfId="17194"/>
    <cellStyle name="메모 2 3 5" xfId="5576"/>
    <cellStyle name="메모 2 3 5 10" xfId="17340"/>
    <cellStyle name="메모 2 3 5 11" xfId="22910"/>
    <cellStyle name="메모 2 3 5 2" xfId="5864"/>
    <cellStyle name="메모 2 3 5 2 10" xfId="8191"/>
    <cellStyle name="메모 2 3 5 2 10 2" xfId="14157"/>
    <cellStyle name="메모 2 3 5 2 10 3" xfId="19913"/>
    <cellStyle name="메모 2 3 5 2 10 4" xfId="25395"/>
    <cellStyle name="메모 2 3 5 2 11" xfId="11837"/>
    <cellStyle name="메모 2 3 5 2 12" xfId="17598"/>
    <cellStyle name="메모 2 3 5 2 13" xfId="23096"/>
    <cellStyle name="메모 2 3 5 2 2" xfId="8192"/>
    <cellStyle name="메모 2 3 5 2 2 2" xfId="14158"/>
    <cellStyle name="메모 2 3 5 2 2 3" xfId="19914"/>
    <cellStyle name="메모 2 3 5 2 2 4" xfId="25396"/>
    <cellStyle name="메모 2 3 5 2 3" xfId="8193"/>
    <cellStyle name="메모 2 3 5 2 3 2" xfId="14159"/>
    <cellStyle name="메모 2 3 5 2 3 3" xfId="19915"/>
    <cellStyle name="메모 2 3 5 2 3 4" xfId="25397"/>
    <cellStyle name="메모 2 3 5 2 4" xfId="8194"/>
    <cellStyle name="메모 2 3 5 2 4 2" xfId="14160"/>
    <cellStyle name="메모 2 3 5 2 4 3" xfId="19916"/>
    <cellStyle name="메모 2 3 5 2 4 4" xfId="25398"/>
    <cellStyle name="메모 2 3 5 2 5" xfId="8195"/>
    <cellStyle name="메모 2 3 5 2 5 2" xfId="14161"/>
    <cellStyle name="메모 2 3 5 2 5 3" xfId="19917"/>
    <cellStyle name="메모 2 3 5 2 5 4" xfId="25399"/>
    <cellStyle name="메모 2 3 5 2 6" xfId="8196"/>
    <cellStyle name="메모 2 3 5 2 6 2" xfId="14162"/>
    <cellStyle name="메모 2 3 5 2 6 3" xfId="19918"/>
    <cellStyle name="메모 2 3 5 2 6 4" xfId="25400"/>
    <cellStyle name="메모 2 3 5 2 7" xfId="8197"/>
    <cellStyle name="메모 2 3 5 2 7 2" xfId="14163"/>
    <cellStyle name="메모 2 3 5 2 7 3" xfId="19919"/>
    <cellStyle name="메모 2 3 5 2 7 4" xfId="25401"/>
    <cellStyle name="메모 2 3 5 2 8" xfId="8198"/>
    <cellStyle name="메모 2 3 5 2 8 2" xfId="14164"/>
    <cellStyle name="메모 2 3 5 2 8 3" xfId="19920"/>
    <cellStyle name="메모 2 3 5 2 8 4" xfId="25402"/>
    <cellStyle name="메모 2 3 5 2 9" xfId="8199"/>
    <cellStyle name="메모 2 3 5 2 9 2" xfId="14165"/>
    <cellStyle name="메모 2 3 5 2 9 3" xfId="19921"/>
    <cellStyle name="메모 2 3 5 2 9 4" xfId="25403"/>
    <cellStyle name="메모 2 3 5 3" xfId="6074"/>
    <cellStyle name="메모 2 3 5 3 10" xfId="8200"/>
    <cellStyle name="메모 2 3 5 3 10 2" xfId="14166"/>
    <cellStyle name="메모 2 3 5 3 10 3" xfId="19922"/>
    <cellStyle name="메모 2 3 5 3 10 4" xfId="25404"/>
    <cellStyle name="메모 2 3 5 3 11" xfId="12046"/>
    <cellStyle name="메모 2 3 5 3 12" xfId="17802"/>
    <cellStyle name="메모 2 3 5 3 13" xfId="23299"/>
    <cellStyle name="메모 2 3 5 3 2" xfId="8201"/>
    <cellStyle name="메모 2 3 5 3 2 2" xfId="14167"/>
    <cellStyle name="메모 2 3 5 3 2 3" xfId="19923"/>
    <cellStyle name="메모 2 3 5 3 2 4" xfId="25405"/>
    <cellStyle name="메모 2 3 5 3 3" xfId="8202"/>
    <cellStyle name="메모 2 3 5 3 3 2" xfId="14168"/>
    <cellStyle name="메모 2 3 5 3 3 3" xfId="19924"/>
    <cellStyle name="메모 2 3 5 3 3 4" xfId="25406"/>
    <cellStyle name="메모 2 3 5 3 4" xfId="8203"/>
    <cellStyle name="메모 2 3 5 3 4 2" xfId="14169"/>
    <cellStyle name="메모 2 3 5 3 4 3" xfId="19925"/>
    <cellStyle name="메모 2 3 5 3 4 4" xfId="25407"/>
    <cellStyle name="메모 2 3 5 3 5" xfId="8204"/>
    <cellStyle name="메모 2 3 5 3 5 2" xfId="14170"/>
    <cellStyle name="메모 2 3 5 3 5 3" xfId="19926"/>
    <cellStyle name="메모 2 3 5 3 5 4" xfId="25408"/>
    <cellStyle name="메모 2 3 5 3 6" xfId="8205"/>
    <cellStyle name="메모 2 3 5 3 6 2" xfId="14171"/>
    <cellStyle name="메모 2 3 5 3 6 3" xfId="19927"/>
    <cellStyle name="메모 2 3 5 3 6 4" xfId="25409"/>
    <cellStyle name="메모 2 3 5 3 7" xfId="8206"/>
    <cellStyle name="메모 2 3 5 3 7 2" xfId="14172"/>
    <cellStyle name="메모 2 3 5 3 7 3" xfId="19928"/>
    <cellStyle name="메모 2 3 5 3 7 4" xfId="25410"/>
    <cellStyle name="메모 2 3 5 3 8" xfId="8207"/>
    <cellStyle name="메모 2 3 5 3 8 2" xfId="14173"/>
    <cellStyle name="메모 2 3 5 3 8 3" xfId="19929"/>
    <cellStyle name="메모 2 3 5 3 8 4" xfId="25411"/>
    <cellStyle name="메모 2 3 5 3 9" xfId="8208"/>
    <cellStyle name="메모 2 3 5 3 9 2" xfId="14174"/>
    <cellStyle name="메모 2 3 5 3 9 3" xfId="19930"/>
    <cellStyle name="메모 2 3 5 3 9 4" xfId="25412"/>
    <cellStyle name="메모 2 3 5 4" xfId="8209"/>
    <cellStyle name="메모 2 3 5 4 2" xfId="14175"/>
    <cellStyle name="메모 2 3 5 4 3" xfId="19931"/>
    <cellStyle name="메모 2 3 5 4 4" xfId="25413"/>
    <cellStyle name="메모 2 3 5 5" xfId="8210"/>
    <cellStyle name="메모 2 3 5 5 2" xfId="14176"/>
    <cellStyle name="메모 2 3 5 5 3" xfId="19932"/>
    <cellStyle name="메모 2 3 5 5 4" xfId="25414"/>
    <cellStyle name="메모 2 3 5 6" xfId="8211"/>
    <cellStyle name="메모 2 3 5 6 2" xfId="14177"/>
    <cellStyle name="메모 2 3 5 6 3" xfId="19933"/>
    <cellStyle name="메모 2 3 5 6 4" xfId="25415"/>
    <cellStyle name="메모 2 3 5 7" xfId="8212"/>
    <cellStyle name="메모 2 3 5 7 2" xfId="14178"/>
    <cellStyle name="메모 2 3 5 7 3" xfId="19934"/>
    <cellStyle name="메모 2 3 5 7 4" xfId="25416"/>
    <cellStyle name="메모 2 3 5 8" xfId="8213"/>
    <cellStyle name="메모 2 3 5 8 2" xfId="14179"/>
    <cellStyle name="메모 2 3 5 8 3" xfId="19935"/>
    <cellStyle name="메모 2 3 5 8 4" xfId="25417"/>
    <cellStyle name="메모 2 3 5 9" xfId="11564"/>
    <cellStyle name="메모 2 3 6" xfId="8214"/>
    <cellStyle name="메모 2 3 6 2" xfId="14180"/>
    <cellStyle name="메모 2 3 6 3" xfId="19936"/>
    <cellStyle name="메모 2 3 6 4" xfId="25418"/>
    <cellStyle name="메모 2 3 7" xfId="8215"/>
    <cellStyle name="메모 2 3 7 2" xfId="14181"/>
    <cellStyle name="메모 2 3 7 3" xfId="19937"/>
    <cellStyle name="메모 2 3 7 4" xfId="25419"/>
    <cellStyle name="메모 2 3 8" xfId="11335"/>
    <cellStyle name="메모 2 3 9" xfId="11274"/>
    <cellStyle name="메모 2 4" xfId="5380"/>
    <cellStyle name="메모 2 4 10" xfId="8216"/>
    <cellStyle name="메모 2 4 10 2" xfId="14182"/>
    <cellStyle name="메모 2 4 10 3" xfId="19938"/>
    <cellStyle name="메모 2 4 10 4" xfId="25420"/>
    <cellStyle name="메모 2 4 11" xfId="11374"/>
    <cellStyle name="메모 2 4 12" xfId="17177"/>
    <cellStyle name="메모 2 4 13" xfId="11301"/>
    <cellStyle name="메모 2 4 2" xfId="5668"/>
    <cellStyle name="메모 2 4 2 10" xfId="11641"/>
    <cellStyle name="메모 2 4 2 11" xfId="17411"/>
    <cellStyle name="메모 2 4 2 12" xfId="22943"/>
    <cellStyle name="메모 2 4 2 2" xfId="8217"/>
    <cellStyle name="메모 2 4 2 2 2" xfId="14183"/>
    <cellStyle name="메모 2 4 2 2 3" xfId="19939"/>
    <cellStyle name="메모 2 4 2 2 4" xfId="25421"/>
    <cellStyle name="메모 2 4 2 3" xfId="8218"/>
    <cellStyle name="메모 2 4 2 3 2" xfId="14184"/>
    <cellStyle name="메모 2 4 2 3 3" xfId="19940"/>
    <cellStyle name="메모 2 4 2 3 4" xfId="25422"/>
    <cellStyle name="메모 2 4 2 4" xfId="8219"/>
    <cellStyle name="메모 2 4 2 4 2" xfId="14185"/>
    <cellStyle name="메모 2 4 2 4 3" xfId="19941"/>
    <cellStyle name="메모 2 4 2 4 4" xfId="25423"/>
    <cellStyle name="메모 2 4 2 5" xfId="8220"/>
    <cellStyle name="메모 2 4 2 5 2" xfId="14186"/>
    <cellStyle name="메모 2 4 2 5 3" xfId="19942"/>
    <cellStyle name="메모 2 4 2 5 4" xfId="25424"/>
    <cellStyle name="메모 2 4 2 6" xfId="8221"/>
    <cellStyle name="메모 2 4 2 6 2" xfId="14187"/>
    <cellStyle name="메모 2 4 2 6 3" xfId="19943"/>
    <cellStyle name="메모 2 4 2 6 4" xfId="25425"/>
    <cellStyle name="메모 2 4 2 7" xfId="8222"/>
    <cellStyle name="메모 2 4 2 7 2" xfId="14188"/>
    <cellStyle name="메모 2 4 2 7 3" xfId="19944"/>
    <cellStyle name="메모 2 4 2 7 4" xfId="25426"/>
    <cellStyle name="메모 2 4 2 8" xfId="8223"/>
    <cellStyle name="메모 2 4 2 8 2" xfId="14189"/>
    <cellStyle name="메모 2 4 2 8 3" xfId="19945"/>
    <cellStyle name="메모 2 4 2 8 4" xfId="25427"/>
    <cellStyle name="메모 2 4 2 9" xfId="8224"/>
    <cellStyle name="메모 2 4 2 9 2" xfId="14190"/>
    <cellStyle name="메모 2 4 2 9 3" xfId="19946"/>
    <cellStyle name="메모 2 4 2 9 4" xfId="25428"/>
    <cellStyle name="메모 2 4 3" xfId="5909"/>
    <cellStyle name="메모 2 4 3 10" xfId="8225"/>
    <cellStyle name="메모 2 4 3 10 2" xfId="14191"/>
    <cellStyle name="메모 2 4 3 10 3" xfId="19947"/>
    <cellStyle name="메모 2 4 3 10 4" xfId="25429"/>
    <cellStyle name="메모 2 4 3 11" xfId="11882"/>
    <cellStyle name="메모 2 4 3 12" xfId="17639"/>
    <cellStyle name="메모 2 4 3 13" xfId="23136"/>
    <cellStyle name="메모 2 4 3 2" xfId="8226"/>
    <cellStyle name="메모 2 4 3 2 2" xfId="14192"/>
    <cellStyle name="메모 2 4 3 2 3" xfId="19948"/>
    <cellStyle name="메모 2 4 3 2 4" xfId="25430"/>
    <cellStyle name="메모 2 4 3 3" xfId="8227"/>
    <cellStyle name="메모 2 4 3 3 2" xfId="14193"/>
    <cellStyle name="메모 2 4 3 3 3" xfId="19949"/>
    <cellStyle name="메모 2 4 3 3 4" xfId="25431"/>
    <cellStyle name="메모 2 4 3 4" xfId="8228"/>
    <cellStyle name="메모 2 4 3 4 2" xfId="14194"/>
    <cellStyle name="메모 2 4 3 4 3" xfId="19950"/>
    <cellStyle name="메모 2 4 3 4 4" xfId="25432"/>
    <cellStyle name="메모 2 4 3 5" xfId="8229"/>
    <cellStyle name="메모 2 4 3 5 2" xfId="14195"/>
    <cellStyle name="메모 2 4 3 5 3" xfId="19951"/>
    <cellStyle name="메모 2 4 3 5 4" xfId="25433"/>
    <cellStyle name="메모 2 4 3 6" xfId="8230"/>
    <cellStyle name="메모 2 4 3 6 2" xfId="14196"/>
    <cellStyle name="메모 2 4 3 6 3" xfId="19952"/>
    <cellStyle name="메모 2 4 3 6 4" xfId="25434"/>
    <cellStyle name="메모 2 4 3 7" xfId="8231"/>
    <cellStyle name="메모 2 4 3 7 2" xfId="14197"/>
    <cellStyle name="메모 2 4 3 7 3" xfId="19953"/>
    <cellStyle name="메모 2 4 3 7 4" xfId="25435"/>
    <cellStyle name="메모 2 4 3 8" xfId="8232"/>
    <cellStyle name="메모 2 4 3 8 2" xfId="14198"/>
    <cellStyle name="메모 2 4 3 8 3" xfId="19954"/>
    <cellStyle name="메모 2 4 3 8 4" xfId="25436"/>
    <cellStyle name="메모 2 4 3 9" xfId="8233"/>
    <cellStyle name="메모 2 4 3 9 2" xfId="14199"/>
    <cellStyle name="메모 2 4 3 9 3" xfId="19955"/>
    <cellStyle name="메모 2 4 3 9 4" xfId="25437"/>
    <cellStyle name="메모 2 4 4" xfId="8234"/>
    <cellStyle name="메모 2 4 4 2" xfId="14200"/>
    <cellStyle name="메모 2 4 4 3" xfId="19956"/>
    <cellStyle name="메모 2 4 4 4" xfId="25438"/>
    <cellStyle name="메모 2 4 5" xfId="8235"/>
    <cellStyle name="메모 2 4 5 2" xfId="14201"/>
    <cellStyle name="메모 2 4 5 3" xfId="19957"/>
    <cellStyle name="메모 2 4 5 4" xfId="25439"/>
    <cellStyle name="메모 2 4 6" xfId="8236"/>
    <cellStyle name="메모 2 4 6 2" xfId="14202"/>
    <cellStyle name="메모 2 4 6 3" xfId="19958"/>
    <cellStyle name="메모 2 4 6 4" xfId="25440"/>
    <cellStyle name="메모 2 4 7" xfId="8237"/>
    <cellStyle name="메모 2 4 7 2" xfId="14203"/>
    <cellStyle name="메모 2 4 7 3" xfId="19959"/>
    <cellStyle name="메모 2 4 7 4" xfId="25441"/>
    <cellStyle name="메모 2 4 8" xfId="8238"/>
    <cellStyle name="메모 2 4 8 2" xfId="14204"/>
    <cellStyle name="메모 2 4 8 3" xfId="19960"/>
    <cellStyle name="메모 2 4 8 4" xfId="25442"/>
    <cellStyle name="메모 2 4 9" xfId="8239"/>
    <cellStyle name="메모 2 4 9 2" xfId="14205"/>
    <cellStyle name="메모 2 4 9 3" xfId="19961"/>
    <cellStyle name="메모 2 4 9 4" xfId="25443"/>
    <cellStyle name="메모 2 5" xfId="5502"/>
    <cellStyle name="메모 2 5 2" xfId="5790"/>
    <cellStyle name="메모 2 5 2 10" xfId="11763"/>
    <cellStyle name="메모 2 5 2 11" xfId="17527"/>
    <cellStyle name="메모 2 5 2 12" xfId="23043"/>
    <cellStyle name="메모 2 5 2 2" xfId="8240"/>
    <cellStyle name="메모 2 5 2 2 2" xfId="14206"/>
    <cellStyle name="메모 2 5 2 2 3" xfId="19962"/>
    <cellStyle name="메모 2 5 2 2 4" xfId="25444"/>
    <cellStyle name="메모 2 5 2 3" xfId="8241"/>
    <cellStyle name="메모 2 5 2 3 2" xfId="14207"/>
    <cellStyle name="메모 2 5 2 3 3" xfId="19963"/>
    <cellStyle name="메모 2 5 2 3 4" xfId="25445"/>
    <cellStyle name="메모 2 5 2 4" xfId="8242"/>
    <cellStyle name="메모 2 5 2 4 2" xfId="14208"/>
    <cellStyle name="메모 2 5 2 4 3" xfId="19964"/>
    <cellStyle name="메모 2 5 2 4 4" xfId="25446"/>
    <cellStyle name="메모 2 5 2 5" xfId="8243"/>
    <cellStyle name="메모 2 5 2 5 2" xfId="14209"/>
    <cellStyle name="메모 2 5 2 5 3" xfId="19965"/>
    <cellStyle name="메모 2 5 2 5 4" xfId="25447"/>
    <cellStyle name="메모 2 5 2 6" xfId="8244"/>
    <cellStyle name="메모 2 5 2 6 2" xfId="14210"/>
    <cellStyle name="메모 2 5 2 6 3" xfId="19966"/>
    <cellStyle name="메모 2 5 2 6 4" xfId="25448"/>
    <cellStyle name="메모 2 5 2 7" xfId="8245"/>
    <cellStyle name="메모 2 5 2 7 2" xfId="14211"/>
    <cellStyle name="메모 2 5 2 7 3" xfId="19967"/>
    <cellStyle name="메모 2 5 2 7 4" xfId="25449"/>
    <cellStyle name="메모 2 5 2 8" xfId="8246"/>
    <cellStyle name="메모 2 5 2 8 2" xfId="14212"/>
    <cellStyle name="메모 2 5 2 8 3" xfId="19968"/>
    <cellStyle name="메모 2 5 2 8 4" xfId="25450"/>
    <cellStyle name="메모 2 5 2 9" xfId="8247"/>
    <cellStyle name="메모 2 5 2 9 2" xfId="14213"/>
    <cellStyle name="메모 2 5 2 9 3" xfId="19969"/>
    <cellStyle name="메모 2 5 2 9 4" xfId="25451"/>
    <cellStyle name="메모 2 5 3" xfId="6013"/>
    <cellStyle name="메모 2 5 3 10" xfId="8248"/>
    <cellStyle name="메모 2 5 3 10 2" xfId="14214"/>
    <cellStyle name="메모 2 5 3 10 3" xfId="19970"/>
    <cellStyle name="메모 2 5 3 10 4" xfId="25452"/>
    <cellStyle name="메모 2 5 3 11" xfId="11986"/>
    <cellStyle name="메모 2 5 3 12" xfId="17743"/>
    <cellStyle name="메모 2 5 3 13" xfId="23240"/>
    <cellStyle name="메모 2 5 3 2" xfId="8249"/>
    <cellStyle name="메모 2 5 3 2 2" xfId="14215"/>
    <cellStyle name="메모 2 5 3 2 3" xfId="19971"/>
    <cellStyle name="메모 2 5 3 2 4" xfId="25453"/>
    <cellStyle name="메모 2 5 3 3" xfId="8250"/>
    <cellStyle name="메모 2 5 3 3 2" xfId="14216"/>
    <cellStyle name="메모 2 5 3 3 3" xfId="19972"/>
    <cellStyle name="메모 2 5 3 3 4" xfId="25454"/>
    <cellStyle name="메모 2 5 3 4" xfId="8251"/>
    <cellStyle name="메모 2 5 3 4 2" xfId="14217"/>
    <cellStyle name="메모 2 5 3 4 3" xfId="19973"/>
    <cellStyle name="메모 2 5 3 4 4" xfId="25455"/>
    <cellStyle name="메모 2 5 3 5" xfId="8252"/>
    <cellStyle name="메모 2 5 3 5 2" xfId="14218"/>
    <cellStyle name="메모 2 5 3 5 3" xfId="19974"/>
    <cellStyle name="메모 2 5 3 5 4" xfId="25456"/>
    <cellStyle name="메모 2 5 3 6" xfId="8253"/>
    <cellStyle name="메모 2 5 3 6 2" xfId="14219"/>
    <cellStyle name="메모 2 5 3 6 3" xfId="19975"/>
    <cellStyle name="메모 2 5 3 6 4" xfId="25457"/>
    <cellStyle name="메모 2 5 3 7" xfId="8254"/>
    <cellStyle name="메모 2 5 3 7 2" xfId="14220"/>
    <cellStyle name="메모 2 5 3 7 3" xfId="19976"/>
    <cellStyle name="메모 2 5 3 7 4" xfId="25458"/>
    <cellStyle name="메모 2 5 3 8" xfId="8255"/>
    <cellStyle name="메모 2 5 3 8 2" xfId="14221"/>
    <cellStyle name="메모 2 5 3 8 3" xfId="19977"/>
    <cellStyle name="메모 2 5 3 8 4" xfId="25459"/>
    <cellStyle name="메모 2 5 3 9" xfId="8256"/>
    <cellStyle name="메모 2 5 3 9 2" xfId="14222"/>
    <cellStyle name="메모 2 5 3 9 3" xfId="19978"/>
    <cellStyle name="메모 2 5 3 9 4" xfId="25460"/>
    <cellStyle name="메모 2 5 4" xfId="8257"/>
    <cellStyle name="메모 2 5 4 2" xfId="14223"/>
    <cellStyle name="메모 2 5 4 3" xfId="19979"/>
    <cellStyle name="메모 2 5 4 4" xfId="25461"/>
    <cellStyle name="메모 2 5 5" xfId="8258"/>
    <cellStyle name="메모 2 5 5 2" xfId="14224"/>
    <cellStyle name="메모 2 5 5 3" xfId="19980"/>
    <cellStyle name="메모 2 5 5 4" xfId="25462"/>
    <cellStyle name="메모 2 5 6" xfId="8259"/>
    <cellStyle name="메모 2 5 6 2" xfId="14225"/>
    <cellStyle name="메모 2 5 6 3" xfId="19981"/>
    <cellStyle name="메모 2 5 6 4" xfId="25463"/>
    <cellStyle name="메모 2 5 7" xfId="11496"/>
    <cellStyle name="메모 2 5 8" xfId="17285"/>
    <cellStyle name="메모 2 6" xfId="5379"/>
    <cellStyle name="메모 2 6 2" xfId="5667"/>
    <cellStyle name="메모 2 6 2 10" xfId="11640"/>
    <cellStyle name="메모 2 6 2 11" xfId="17410"/>
    <cellStyle name="메모 2 6 2 12" xfId="22942"/>
    <cellStyle name="메모 2 6 2 2" xfId="8260"/>
    <cellStyle name="메모 2 6 2 2 2" xfId="14226"/>
    <cellStyle name="메모 2 6 2 2 3" xfId="19982"/>
    <cellStyle name="메모 2 6 2 2 4" xfId="25464"/>
    <cellStyle name="메모 2 6 2 3" xfId="8261"/>
    <cellStyle name="메모 2 6 2 3 2" xfId="14227"/>
    <cellStyle name="메모 2 6 2 3 3" xfId="19983"/>
    <cellStyle name="메모 2 6 2 3 4" xfId="25465"/>
    <cellStyle name="메모 2 6 2 4" xfId="8262"/>
    <cellStyle name="메모 2 6 2 4 2" xfId="14228"/>
    <cellStyle name="메모 2 6 2 4 3" xfId="19984"/>
    <cellStyle name="메모 2 6 2 4 4" xfId="25466"/>
    <cellStyle name="메모 2 6 2 5" xfId="8263"/>
    <cellStyle name="메모 2 6 2 5 2" xfId="14229"/>
    <cellStyle name="메모 2 6 2 5 3" xfId="19985"/>
    <cellStyle name="메모 2 6 2 5 4" xfId="25467"/>
    <cellStyle name="메모 2 6 2 6" xfId="8264"/>
    <cellStyle name="메모 2 6 2 6 2" xfId="14230"/>
    <cellStyle name="메모 2 6 2 6 3" xfId="19986"/>
    <cellStyle name="메모 2 6 2 6 4" xfId="25468"/>
    <cellStyle name="메모 2 6 2 7" xfId="8265"/>
    <cellStyle name="메모 2 6 2 7 2" xfId="14231"/>
    <cellStyle name="메모 2 6 2 7 3" xfId="19987"/>
    <cellStyle name="메모 2 6 2 7 4" xfId="25469"/>
    <cellStyle name="메모 2 6 2 8" xfId="8266"/>
    <cellStyle name="메모 2 6 2 8 2" xfId="14232"/>
    <cellStyle name="메모 2 6 2 8 3" xfId="19988"/>
    <cellStyle name="메모 2 6 2 8 4" xfId="25470"/>
    <cellStyle name="메모 2 6 2 9" xfId="8267"/>
    <cellStyle name="메모 2 6 2 9 2" xfId="14233"/>
    <cellStyle name="메모 2 6 2 9 3" xfId="19989"/>
    <cellStyle name="메모 2 6 2 9 4" xfId="25471"/>
    <cellStyle name="메모 2 6 3" xfId="5908"/>
    <cellStyle name="메모 2 6 3 10" xfId="8268"/>
    <cellStyle name="메모 2 6 3 10 2" xfId="14234"/>
    <cellStyle name="메모 2 6 3 10 3" xfId="19990"/>
    <cellStyle name="메모 2 6 3 10 4" xfId="25472"/>
    <cellStyle name="메모 2 6 3 11" xfId="11881"/>
    <cellStyle name="메모 2 6 3 12" xfId="17638"/>
    <cellStyle name="메모 2 6 3 13" xfId="23135"/>
    <cellStyle name="메모 2 6 3 2" xfId="8269"/>
    <cellStyle name="메모 2 6 3 2 2" xfId="14235"/>
    <cellStyle name="메모 2 6 3 2 3" xfId="19991"/>
    <cellStyle name="메모 2 6 3 2 4" xfId="25473"/>
    <cellStyle name="메모 2 6 3 3" xfId="8270"/>
    <cellStyle name="메모 2 6 3 3 2" xfId="14236"/>
    <cellStyle name="메모 2 6 3 3 3" xfId="19992"/>
    <cellStyle name="메모 2 6 3 3 4" xfId="25474"/>
    <cellStyle name="메모 2 6 3 4" xfId="8271"/>
    <cellStyle name="메모 2 6 3 4 2" xfId="14237"/>
    <cellStyle name="메모 2 6 3 4 3" xfId="19993"/>
    <cellStyle name="메모 2 6 3 4 4" xfId="25475"/>
    <cellStyle name="메모 2 6 3 5" xfId="8272"/>
    <cellStyle name="메모 2 6 3 5 2" xfId="14238"/>
    <cellStyle name="메모 2 6 3 5 3" xfId="19994"/>
    <cellStyle name="메모 2 6 3 5 4" xfId="25476"/>
    <cellStyle name="메모 2 6 3 6" xfId="8273"/>
    <cellStyle name="메모 2 6 3 6 2" xfId="14239"/>
    <cellStyle name="메모 2 6 3 6 3" xfId="19995"/>
    <cellStyle name="메모 2 6 3 6 4" xfId="25477"/>
    <cellStyle name="메모 2 6 3 7" xfId="8274"/>
    <cellStyle name="메모 2 6 3 7 2" xfId="14240"/>
    <cellStyle name="메모 2 6 3 7 3" xfId="19996"/>
    <cellStyle name="메모 2 6 3 7 4" xfId="25478"/>
    <cellStyle name="메모 2 6 3 8" xfId="8275"/>
    <cellStyle name="메모 2 6 3 8 2" xfId="14241"/>
    <cellStyle name="메모 2 6 3 8 3" xfId="19997"/>
    <cellStyle name="메모 2 6 3 8 4" xfId="25479"/>
    <cellStyle name="메모 2 6 3 9" xfId="8276"/>
    <cellStyle name="메모 2 6 3 9 2" xfId="14242"/>
    <cellStyle name="메모 2 6 3 9 3" xfId="19998"/>
    <cellStyle name="메모 2 6 3 9 4" xfId="25480"/>
    <cellStyle name="메모 2 6 4" xfId="8277"/>
    <cellStyle name="메모 2 6 4 2" xfId="14243"/>
    <cellStyle name="메모 2 6 4 3" xfId="19999"/>
    <cellStyle name="메모 2 6 4 4" xfId="25481"/>
    <cellStyle name="메모 2 6 5" xfId="8278"/>
    <cellStyle name="메모 2 6 5 2" xfId="14244"/>
    <cellStyle name="메모 2 6 5 3" xfId="20000"/>
    <cellStyle name="메모 2 6 5 4" xfId="25482"/>
    <cellStyle name="메모 2 6 6" xfId="8279"/>
    <cellStyle name="메모 2 6 6 2" xfId="14245"/>
    <cellStyle name="메모 2 6 6 3" xfId="20001"/>
    <cellStyle name="메모 2 6 6 4" xfId="25483"/>
    <cellStyle name="메모 2 6 7" xfId="8280"/>
    <cellStyle name="메모 2 6 7 2" xfId="14246"/>
    <cellStyle name="메모 2 6 7 3" xfId="20002"/>
    <cellStyle name="메모 2 6 7 4" xfId="25484"/>
    <cellStyle name="메모 2 6 8" xfId="11373"/>
    <cellStyle name="메모 2 6 9" xfId="17176"/>
    <cellStyle name="메모 2 7" xfId="5408"/>
    <cellStyle name="메모 2 7 10" xfId="17200"/>
    <cellStyle name="메모 2 7 11" xfId="11318"/>
    <cellStyle name="메모 2 7 2" xfId="5696"/>
    <cellStyle name="메모 2 7 2 10" xfId="8281"/>
    <cellStyle name="메모 2 7 2 10 2" xfId="14247"/>
    <cellStyle name="메모 2 7 2 10 3" xfId="20003"/>
    <cellStyle name="메모 2 7 2 10 4" xfId="25485"/>
    <cellStyle name="메모 2 7 2 11" xfId="11669"/>
    <cellStyle name="메모 2 7 2 12" xfId="17438"/>
    <cellStyle name="메모 2 7 2 13" xfId="22959"/>
    <cellStyle name="메모 2 7 2 2" xfId="8282"/>
    <cellStyle name="메모 2 7 2 2 2" xfId="14248"/>
    <cellStyle name="메모 2 7 2 2 3" xfId="20004"/>
    <cellStyle name="메모 2 7 2 2 4" xfId="25486"/>
    <cellStyle name="메모 2 7 2 3" xfId="8283"/>
    <cellStyle name="메모 2 7 2 3 2" xfId="14249"/>
    <cellStyle name="메모 2 7 2 3 3" xfId="20005"/>
    <cellStyle name="메모 2 7 2 3 4" xfId="25487"/>
    <cellStyle name="메모 2 7 2 4" xfId="8284"/>
    <cellStyle name="메모 2 7 2 4 2" xfId="14250"/>
    <cellStyle name="메모 2 7 2 4 3" xfId="20006"/>
    <cellStyle name="메모 2 7 2 4 4" xfId="25488"/>
    <cellStyle name="메모 2 7 2 5" xfId="8285"/>
    <cellStyle name="메모 2 7 2 5 2" xfId="14251"/>
    <cellStyle name="메모 2 7 2 5 3" xfId="20007"/>
    <cellStyle name="메모 2 7 2 5 4" xfId="25489"/>
    <cellStyle name="메모 2 7 2 6" xfId="8286"/>
    <cellStyle name="메모 2 7 2 6 2" xfId="14252"/>
    <cellStyle name="메모 2 7 2 6 3" xfId="20008"/>
    <cellStyle name="메모 2 7 2 6 4" xfId="25490"/>
    <cellStyle name="메모 2 7 2 7" xfId="8287"/>
    <cellStyle name="메모 2 7 2 7 2" xfId="14253"/>
    <cellStyle name="메모 2 7 2 7 3" xfId="20009"/>
    <cellStyle name="메모 2 7 2 7 4" xfId="25491"/>
    <cellStyle name="메모 2 7 2 8" xfId="8288"/>
    <cellStyle name="메모 2 7 2 8 2" xfId="14254"/>
    <cellStyle name="메모 2 7 2 8 3" xfId="20010"/>
    <cellStyle name="메모 2 7 2 8 4" xfId="25492"/>
    <cellStyle name="메모 2 7 2 9" xfId="8289"/>
    <cellStyle name="메모 2 7 2 9 2" xfId="14255"/>
    <cellStyle name="메모 2 7 2 9 3" xfId="20011"/>
    <cellStyle name="메모 2 7 2 9 4" xfId="25493"/>
    <cellStyle name="메모 2 7 3" xfId="5935"/>
    <cellStyle name="메모 2 7 3 10" xfId="8290"/>
    <cellStyle name="메모 2 7 3 10 2" xfId="14256"/>
    <cellStyle name="메모 2 7 3 10 3" xfId="20012"/>
    <cellStyle name="메모 2 7 3 10 4" xfId="25494"/>
    <cellStyle name="메모 2 7 3 11" xfId="11908"/>
    <cellStyle name="메모 2 7 3 12" xfId="17665"/>
    <cellStyle name="메모 2 7 3 13" xfId="23162"/>
    <cellStyle name="메모 2 7 3 2" xfId="8291"/>
    <cellStyle name="메모 2 7 3 2 2" xfId="14257"/>
    <cellStyle name="메모 2 7 3 2 3" xfId="20013"/>
    <cellStyle name="메모 2 7 3 2 4" xfId="25495"/>
    <cellStyle name="메모 2 7 3 3" xfId="8292"/>
    <cellStyle name="메모 2 7 3 3 2" xfId="14258"/>
    <cellStyle name="메모 2 7 3 3 3" xfId="20014"/>
    <cellStyle name="메모 2 7 3 3 4" xfId="25496"/>
    <cellStyle name="메모 2 7 3 4" xfId="8293"/>
    <cellStyle name="메모 2 7 3 4 2" xfId="14259"/>
    <cellStyle name="메모 2 7 3 4 3" xfId="20015"/>
    <cellStyle name="메모 2 7 3 4 4" xfId="25497"/>
    <cellStyle name="메모 2 7 3 5" xfId="8294"/>
    <cellStyle name="메모 2 7 3 5 2" xfId="14260"/>
    <cellStyle name="메모 2 7 3 5 3" xfId="20016"/>
    <cellStyle name="메모 2 7 3 5 4" xfId="25498"/>
    <cellStyle name="메모 2 7 3 6" xfId="8295"/>
    <cellStyle name="메모 2 7 3 6 2" xfId="14261"/>
    <cellStyle name="메모 2 7 3 6 3" xfId="20017"/>
    <cellStyle name="메모 2 7 3 6 4" xfId="25499"/>
    <cellStyle name="메모 2 7 3 7" xfId="8296"/>
    <cellStyle name="메모 2 7 3 7 2" xfId="14262"/>
    <cellStyle name="메모 2 7 3 7 3" xfId="20018"/>
    <cellStyle name="메모 2 7 3 7 4" xfId="25500"/>
    <cellStyle name="메모 2 7 3 8" xfId="8297"/>
    <cellStyle name="메모 2 7 3 8 2" xfId="14263"/>
    <cellStyle name="메모 2 7 3 8 3" xfId="20019"/>
    <cellStyle name="메모 2 7 3 8 4" xfId="25501"/>
    <cellStyle name="메모 2 7 3 9" xfId="8298"/>
    <cellStyle name="메모 2 7 3 9 2" xfId="14264"/>
    <cellStyle name="메모 2 7 3 9 3" xfId="20020"/>
    <cellStyle name="메모 2 7 3 9 4" xfId="25502"/>
    <cellStyle name="메모 2 7 4" xfId="8299"/>
    <cellStyle name="메모 2 7 4 2" xfId="14265"/>
    <cellStyle name="메모 2 7 4 3" xfId="20021"/>
    <cellStyle name="메모 2 7 4 4" xfId="25503"/>
    <cellStyle name="메모 2 7 5" xfId="8300"/>
    <cellStyle name="메모 2 7 5 2" xfId="14266"/>
    <cellStyle name="메모 2 7 5 3" xfId="20022"/>
    <cellStyle name="메모 2 7 5 4" xfId="25504"/>
    <cellStyle name="메모 2 7 6" xfId="8301"/>
    <cellStyle name="메모 2 7 6 2" xfId="14267"/>
    <cellStyle name="메모 2 7 6 3" xfId="20023"/>
    <cellStyle name="메모 2 7 6 4" xfId="25505"/>
    <cellStyle name="메모 2 7 7" xfId="8302"/>
    <cellStyle name="메모 2 7 7 2" xfId="14268"/>
    <cellStyle name="메모 2 7 7 3" xfId="20024"/>
    <cellStyle name="메모 2 7 7 4" xfId="25506"/>
    <cellStyle name="메모 2 7 8" xfId="8303"/>
    <cellStyle name="메모 2 7 8 2" xfId="14269"/>
    <cellStyle name="메모 2 7 8 3" xfId="20025"/>
    <cellStyle name="메모 2 7 8 4" xfId="25507"/>
    <cellStyle name="메모 2 7 9" xfId="11402"/>
    <cellStyle name="메모 2 8" xfId="8304"/>
    <cellStyle name="메모 2 8 2" xfId="14270"/>
    <cellStyle name="메모 2 8 3" xfId="20026"/>
    <cellStyle name="메모 2 8 4" xfId="25508"/>
    <cellStyle name="메모 2 9" xfId="11338"/>
    <cellStyle name="메모 3" xfId="559"/>
    <cellStyle name="메모 3 2" xfId="4577"/>
    <cellStyle name="메모 3 2 2" xfId="5216"/>
    <cellStyle name="메모 3 2 2 2" xfId="5526"/>
    <cellStyle name="메모 3 2 2 2 2" xfId="5814"/>
    <cellStyle name="메모 3 2 2 2 2 10" xfId="11787"/>
    <cellStyle name="메모 3 2 2 2 2 11" xfId="17551"/>
    <cellStyle name="메모 3 2 2 2 2 12" xfId="23067"/>
    <cellStyle name="메모 3 2 2 2 2 2" xfId="8305"/>
    <cellStyle name="메모 3 2 2 2 2 2 2" xfId="14271"/>
    <cellStyle name="메모 3 2 2 2 2 2 3" xfId="20027"/>
    <cellStyle name="메모 3 2 2 2 2 2 4" xfId="25509"/>
    <cellStyle name="메모 3 2 2 2 2 3" xfId="8306"/>
    <cellStyle name="메모 3 2 2 2 2 3 2" xfId="14272"/>
    <cellStyle name="메모 3 2 2 2 2 3 3" xfId="20028"/>
    <cellStyle name="메모 3 2 2 2 2 3 4" xfId="25510"/>
    <cellStyle name="메모 3 2 2 2 2 4" xfId="8307"/>
    <cellStyle name="메모 3 2 2 2 2 4 2" xfId="14273"/>
    <cellStyle name="메모 3 2 2 2 2 4 3" xfId="20029"/>
    <cellStyle name="메모 3 2 2 2 2 4 4" xfId="25511"/>
    <cellStyle name="메모 3 2 2 2 2 5" xfId="8308"/>
    <cellStyle name="메모 3 2 2 2 2 5 2" xfId="14274"/>
    <cellStyle name="메모 3 2 2 2 2 5 3" xfId="20030"/>
    <cellStyle name="메모 3 2 2 2 2 5 4" xfId="25512"/>
    <cellStyle name="메모 3 2 2 2 2 6" xfId="8309"/>
    <cellStyle name="메모 3 2 2 2 2 6 2" xfId="14275"/>
    <cellStyle name="메모 3 2 2 2 2 6 3" xfId="20031"/>
    <cellStyle name="메모 3 2 2 2 2 6 4" xfId="25513"/>
    <cellStyle name="메모 3 2 2 2 2 7" xfId="8310"/>
    <cellStyle name="메모 3 2 2 2 2 7 2" xfId="14276"/>
    <cellStyle name="메모 3 2 2 2 2 7 3" xfId="20032"/>
    <cellStyle name="메모 3 2 2 2 2 7 4" xfId="25514"/>
    <cellStyle name="메모 3 2 2 2 2 8" xfId="8311"/>
    <cellStyle name="메모 3 2 2 2 2 8 2" xfId="14277"/>
    <cellStyle name="메모 3 2 2 2 2 8 3" xfId="20033"/>
    <cellStyle name="메모 3 2 2 2 2 8 4" xfId="25515"/>
    <cellStyle name="메모 3 2 2 2 2 9" xfId="8312"/>
    <cellStyle name="메모 3 2 2 2 2 9 2" xfId="14278"/>
    <cellStyle name="메모 3 2 2 2 2 9 3" xfId="20034"/>
    <cellStyle name="메모 3 2 2 2 2 9 4" xfId="25516"/>
    <cellStyle name="메모 3 2 2 2 3" xfId="6037"/>
    <cellStyle name="메모 3 2 2 2 3 10" xfId="8313"/>
    <cellStyle name="메모 3 2 2 2 3 10 2" xfId="14279"/>
    <cellStyle name="메모 3 2 2 2 3 10 3" xfId="20035"/>
    <cellStyle name="메모 3 2 2 2 3 10 4" xfId="25517"/>
    <cellStyle name="메모 3 2 2 2 3 11" xfId="12010"/>
    <cellStyle name="메모 3 2 2 2 3 12" xfId="17767"/>
    <cellStyle name="메모 3 2 2 2 3 13" xfId="23264"/>
    <cellStyle name="메모 3 2 2 2 3 2" xfId="8314"/>
    <cellStyle name="메모 3 2 2 2 3 2 2" xfId="14280"/>
    <cellStyle name="메모 3 2 2 2 3 2 3" xfId="20036"/>
    <cellStyle name="메모 3 2 2 2 3 2 4" xfId="25518"/>
    <cellStyle name="메모 3 2 2 2 3 3" xfId="8315"/>
    <cellStyle name="메모 3 2 2 2 3 3 2" xfId="14281"/>
    <cellStyle name="메모 3 2 2 2 3 3 3" xfId="20037"/>
    <cellStyle name="메모 3 2 2 2 3 3 4" xfId="25519"/>
    <cellStyle name="메모 3 2 2 2 3 4" xfId="8316"/>
    <cellStyle name="메모 3 2 2 2 3 4 2" xfId="14282"/>
    <cellStyle name="메모 3 2 2 2 3 4 3" xfId="20038"/>
    <cellStyle name="메모 3 2 2 2 3 4 4" xfId="25520"/>
    <cellStyle name="메모 3 2 2 2 3 5" xfId="8317"/>
    <cellStyle name="메모 3 2 2 2 3 5 2" xfId="14283"/>
    <cellStyle name="메모 3 2 2 2 3 5 3" xfId="20039"/>
    <cellStyle name="메모 3 2 2 2 3 5 4" xfId="25521"/>
    <cellStyle name="메모 3 2 2 2 3 6" xfId="8318"/>
    <cellStyle name="메모 3 2 2 2 3 6 2" xfId="14284"/>
    <cellStyle name="메모 3 2 2 2 3 6 3" xfId="20040"/>
    <cellStyle name="메모 3 2 2 2 3 6 4" xfId="25522"/>
    <cellStyle name="메모 3 2 2 2 3 7" xfId="8319"/>
    <cellStyle name="메모 3 2 2 2 3 7 2" xfId="14285"/>
    <cellStyle name="메모 3 2 2 2 3 7 3" xfId="20041"/>
    <cellStyle name="메모 3 2 2 2 3 7 4" xfId="25523"/>
    <cellStyle name="메모 3 2 2 2 3 8" xfId="8320"/>
    <cellStyle name="메모 3 2 2 2 3 8 2" xfId="14286"/>
    <cellStyle name="메모 3 2 2 2 3 8 3" xfId="20042"/>
    <cellStyle name="메모 3 2 2 2 3 8 4" xfId="25524"/>
    <cellStyle name="메모 3 2 2 2 3 9" xfId="8321"/>
    <cellStyle name="메모 3 2 2 2 3 9 2" xfId="14287"/>
    <cellStyle name="메모 3 2 2 2 3 9 3" xfId="20043"/>
    <cellStyle name="메모 3 2 2 2 3 9 4" xfId="25525"/>
    <cellStyle name="메모 3 2 2 2 4" xfId="8322"/>
    <cellStyle name="메모 3 2 2 2 4 2" xfId="14288"/>
    <cellStyle name="메모 3 2 2 2 4 3" xfId="20044"/>
    <cellStyle name="메모 3 2 2 2 4 4" xfId="25526"/>
    <cellStyle name="메모 3 2 2 2 5" xfId="8323"/>
    <cellStyle name="메모 3 2 2 2 5 2" xfId="14289"/>
    <cellStyle name="메모 3 2 2 2 5 3" xfId="20045"/>
    <cellStyle name="메모 3 2 2 2 5 4" xfId="25527"/>
    <cellStyle name="메모 3 2 2 2 6" xfId="8324"/>
    <cellStyle name="메모 3 2 2 2 6 2" xfId="14290"/>
    <cellStyle name="메모 3 2 2 2 6 3" xfId="20046"/>
    <cellStyle name="메모 3 2 2 2 6 4" xfId="25528"/>
    <cellStyle name="메모 3 2 2 2 7" xfId="11520"/>
    <cellStyle name="메모 3 2 2 2 8" xfId="17309"/>
    <cellStyle name="메모 3 2 2 3" xfId="5437"/>
    <cellStyle name="메모 3 2 2 3 2" xfId="5725"/>
    <cellStyle name="메모 3 2 2 3 2 10" xfId="11698"/>
    <cellStyle name="메모 3 2 2 3 2 11" xfId="17465"/>
    <cellStyle name="메모 3 2 2 3 2 12" xfId="22986"/>
    <cellStyle name="메모 3 2 2 3 2 2" xfId="8325"/>
    <cellStyle name="메모 3 2 2 3 2 2 2" xfId="14291"/>
    <cellStyle name="메모 3 2 2 3 2 2 3" xfId="20047"/>
    <cellStyle name="메모 3 2 2 3 2 2 4" xfId="25529"/>
    <cellStyle name="메모 3 2 2 3 2 3" xfId="8326"/>
    <cellStyle name="메모 3 2 2 3 2 3 2" xfId="14292"/>
    <cellStyle name="메모 3 2 2 3 2 3 3" xfId="20048"/>
    <cellStyle name="메모 3 2 2 3 2 3 4" xfId="25530"/>
    <cellStyle name="메모 3 2 2 3 2 4" xfId="8327"/>
    <cellStyle name="메모 3 2 2 3 2 4 2" xfId="14293"/>
    <cellStyle name="메모 3 2 2 3 2 4 3" xfId="20049"/>
    <cellStyle name="메모 3 2 2 3 2 4 4" xfId="25531"/>
    <cellStyle name="메모 3 2 2 3 2 5" xfId="8328"/>
    <cellStyle name="메모 3 2 2 3 2 5 2" xfId="14294"/>
    <cellStyle name="메모 3 2 2 3 2 5 3" xfId="20050"/>
    <cellStyle name="메모 3 2 2 3 2 5 4" xfId="25532"/>
    <cellStyle name="메모 3 2 2 3 2 6" xfId="8329"/>
    <cellStyle name="메모 3 2 2 3 2 6 2" xfId="14295"/>
    <cellStyle name="메모 3 2 2 3 2 6 3" xfId="20051"/>
    <cellStyle name="메모 3 2 2 3 2 6 4" xfId="25533"/>
    <cellStyle name="메모 3 2 2 3 2 7" xfId="8330"/>
    <cellStyle name="메모 3 2 2 3 2 7 2" xfId="14296"/>
    <cellStyle name="메모 3 2 2 3 2 7 3" xfId="20052"/>
    <cellStyle name="메모 3 2 2 3 2 7 4" xfId="25534"/>
    <cellStyle name="메모 3 2 2 3 2 8" xfId="8331"/>
    <cellStyle name="메모 3 2 2 3 2 8 2" xfId="14297"/>
    <cellStyle name="메모 3 2 2 3 2 8 3" xfId="20053"/>
    <cellStyle name="메모 3 2 2 3 2 8 4" xfId="25535"/>
    <cellStyle name="메모 3 2 2 3 2 9" xfId="8332"/>
    <cellStyle name="메모 3 2 2 3 2 9 2" xfId="14298"/>
    <cellStyle name="메모 3 2 2 3 2 9 3" xfId="20054"/>
    <cellStyle name="메모 3 2 2 3 2 9 4" xfId="25536"/>
    <cellStyle name="메모 3 2 2 3 3" xfId="5957"/>
    <cellStyle name="메모 3 2 2 3 3 10" xfId="8333"/>
    <cellStyle name="메모 3 2 2 3 3 10 2" xfId="14299"/>
    <cellStyle name="메모 3 2 2 3 3 10 3" xfId="20055"/>
    <cellStyle name="메모 3 2 2 3 3 10 4" xfId="25537"/>
    <cellStyle name="메모 3 2 2 3 3 11" xfId="11930"/>
    <cellStyle name="메모 3 2 2 3 3 12" xfId="17687"/>
    <cellStyle name="메모 3 2 2 3 3 13" xfId="23184"/>
    <cellStyle name="메모 3 2 2 3 3 2" xfId="8334"/>
    <cellStyle name="메모 3 2 2 3 3 2 2" xfId="14300"/>
    <cellStyle name="메모 3 2 2 3 3 2 3" xfId="20056"/>
    <cellStyle name="메모 3 2 2 3 3 2 4" xfId="25538"/>
    <cellStyle name="메모 3 2 2 3 3 3" xfId="8335"/>
    <cellStyle name="메모 3 2 2 3 3 3 2" xfId="14301"/>
    <cellStyle name="메모 3 2 2 3 3 3 3" xfId="20057"/>
    <cellStyle name="메모 3 2 2 3 3 3 4" xfId="25539"/>
    <cellStyle name="메모 3 2 2 3 3 4" xfId="8336"/>
    <cellStyle name="메모 3 2 2 3 3 4 2" xfId="14302"/>
    <cellStyle name="메모 3 2 2 3 3 4 3" xfId="20058"/>
    <cellStyle name="메모 3 2 2 3 3 4 4" xfId="25540"/>
    <cellStyle name="메모 3 2 2 3 3 5" xfId="8337"/>
    <cellStyle name="메모 3 2 2 3 3 5 2" xfId="14303"/>
    <cellStyle name="메모 3 2 2 3 3 5 3" xfId="20059"/>
    <cellStyle name="메모 3 2 2 3 3 5 4" xfId="25541"/>
    <cellStyle name="메모 3 2 2 3 3 6" xfId="8338"/>
    <cellStyle name="메모 3 2 2 3 3 6 2" xfId="14304"/>
    <cellStyle name="메모 3 2 2 3 3 6 3" xfId="20060"/>
    <cellStyle name="메모 3 2 2 3 3 6 4" xfId="25542"/>
    <cellStyle name="메모 3 2 2 3 3 7" xfId="8339"/>
    <cellStyle name="메모 3 2 2 3 3 7 2" xfId="14305"/>
    <cellStyle name="메모 3 2 2 3 3 7 3" xfId="20061"/>
    <cellStyle name="메모 3 2 2 3 3 7 4" xfId="25543"/>
    <cellStyle name="메모 3 2 2 3 3 8" xfId="8340"/>
    <cellStyle name="메모 3 2 2 3 3 8 2" xfId="14306"/>
    <cellStyle name="메모 3 2 2 3 3 8 3" xfId="20062"/>
    <cellStyle name="메모 3 2 2 3 3 8 4" xfId="25544"/>
    <cellStyle name="메모 3 2 2 3 3 9" xfId="8341"/>
    <cellStyle name="메모 3 2 2 3 3 9 2" xfId="14307"/>
    <cellStyle name="메모 3 2 2 3 3 9 3" xfId="20063"/>
    <cellStyle name="메모 3 2 2 3 3 9 4" xfId="25545"/>
    <cellStyle name="메모 3 2 2 3 4" xfId="8342"/>
    <cellStyle name="메모 3 2 2 3 4 2" xfId="14308"/>
    <cellStyle name="메모 3 2 2 3 4 3" xfId="20064"/>
    <cellStyle name="메모 3 2 2 3 4 4" xfId="25546"/>
    <cellStyle name="메모 3 2 2 3 5" xfId="8343"/>
    <cellStyle name="메모 3 2 2 3 5 2" xfId="14309"/>
    <cellStyle name="메모 3 2 2 3 5 3" xfId="20065"/>
    <cellStyle name="메모 3 2 2 3 5 4" xfId="25547"/>
    <cellStyle name="메모 3 2 2 3 6" xfId="8344"/>
    <cellStyle name="메모 3 2 2 3 6 2" xfId="14310"/>
    <cellStyle name="메모 3 2 2 3 6 3" xfId="20066"/>
    <cellStyle name="메모 3 2 2 3 6 4" xfId="25548"/>
    <cellStyle name="메모 3 2 2 3 7" xfId="11431"/>
    <cellStyle name="메모 3 2 2 3 8" xfId="17226"/>
    <cellStyle name="메모 3 2 2 4" xfId="5493"/>
    <cellStyle name="메모 3 2 2 4 2" xfId="5781"/>
    <cellStyle name="메모 3 2 2 4 2 10" xfId="11754"/>
    <cellStyle name="메모 3 2 2 4 2 11" xfId="17519"/>
    <cellStyle name="메모 3 2 2 4 2 12" xfId="23034"/>
    <cellStyle name="메모 3 2 2 4 2 2" xfId="8345"/>
    <cellStyle name="메모 3 2 2 4 2 2 2" xfId="14311"/>
    <cellStyle name="메모 3 2 2 4 2 2 3" xfId="20067"/>
    <cellStyle name="메모 3 2 2 4 2 2 4" xfId="25549"/>
    <cellStyle name="메모 3 2 2 4 2 3" xfId="8346"/>
    <cellStyle name="메모 3 2 2 4 2 3 2" xfId="14312"/>
    <cellStyle name="메모 3 2 2 4 2 3 3" xfId="20068"/>
    <cellStyle name="메모 3 2 2 4 2 3 4" xfId="25550"/>
    <cellStyle name="메모 3 2 2 4 2 4" xfId="8347"/>
    <cellStyle name="메모 3 2 2 4 2 4 2" xfId="14313"/>
    <cellStyle name="메모 3 2 2 4 2 4 3" xfId="20069"/>
    <cellStyle name="메모 3 2 2 4 2 4 4" xfId="25551"/>
    <cellStyle name="메모 3 2 2 4 2 5" xfId="8348"/>
    <cellStyle name="메모 3 2 2 4 2 5 2" xfId="14314"/>
    <cellStyle name="메모 3 2 2 4 2 5 3" xfId="20070"/>
    <cellStyle name="메모 3 2 2 4 2 5 4" xfId="25552"/>
    <cellStyle name="메모 3 2 2 4 2 6" xfId="8349"/>
    <cellStyle name="메모 3 2 2 4 2 6 2" xfId="14315"/>
    <cellStyle name="메모 3 2 2 4 2 6 3" xfId="20071"/>
    <cellStyle name="메모 3 2 2 4 2 6 4" xfId="25553"/>
    <cellStyle name="메모 3 2 2 4 2 7" xfId="8350"/>
    <cellStyle name="메모 3 2 2 4 2 7 2" xfId="14316"/>
    <cellStyle name="메모 3 2 2 4 2 7 3" xfId="20072"/>
    <cellStyle name="메모 3 2 2 4 2 7 4" xfId="25554"/>
    <cellStyle name="메모 3 2 2 4 2 8" xfId="8351"/>
    <cellStyle name="메모 3 2 2 4 2 8 2" xfId="14317"/>
    <cellStyle name="메모 3 2 2 4 2 8 3" xfId="20073"/>
    <cellStyle name="메모 3 2 2 4 2 8 4" xfId="25555"/>
    <cellStyle name="메모 3 2 2 4 2 9" xfId="8352"/>
    <cellStyle name="메모 3 2 2 4 2 9 2" xfId="14318"/>
    <cellStyle name="메모 3 2 2 4 2 9 3" xfId="20074"/>
    <cellStyle name="메모 3 2 2 4 2 9 4" xfId="25556"/>
    <cellStyle name="메모 3 2 2 4 3" xfId="6006"/>
    <cellStyle name="메모 3 2 2 4 3 10" xfId="8353"/>
    <cellStyle name="메모 3 2 2 4 3 10 2" xfId="14319"/>
    <cellStyle name="메모 3 2 2 4 3 10 3" xfId="20075"/>
    <cellStyle name="메모 3 2 2 4 3 10 4" xfId="25557"/>
    <cellStyle name="메모 3 2 2 4 3 11" xfId="11979"/>
    <cellStyle name="메모 3 2 2 4 3 12" xfId="17736"/>
    <cellStyle name="메모 3 2 2 4 3 13" xfId="23233"/>
    <cellStyle name="메모 3 2 2 4 3 2" xfId="8354"/>
    <cellStyle name="메모 3 2 2 4 3 2 2" xfId="14320"/>
    <cellStyle name="메모 3 2 2 4 3 2 3" xfId="20076"/>
    <cellStyle name="메모 3 2 2 4 3 2 4" xfId="25558"/>
    <cellStyle name="메모 3 2 2 4 3 3" xfId="8355"/>
    <cellStyle name="메모 3 2 2 4 3 3 2" xfId="14321"/>
    <cellStyle name="메모 3 2 2 4 3 3 3" xfId="20077"/>
    <cellStyle name="메모 3 2 2 4 3 3 4" xfId="25559"/>
    <cellStyle name="메모 3 2 2 4 3 4" xfId="8356"/>
    <cellStyle name="메모 3 2 2 4 3 4 2" xfId="14322"/>
    <cellStyle name="메모 3 2 2 4 3 4 3" xfId="20078"/>
    <cellStyle name="메모 3 2 2 4 3 4 4" xfId="25560"/>
    <cellStyle name="메모 3 2 2 4 3 5" xfId="8357"/>
    <cellStyle name="메모 3 2 2 4 3 5 2" xfId="14323"/>
    <cellStyle name="메모 3 2 2 4 3 5 3" xfId="20079"/>
    <cellStyle name="메모 3 2 2 4 3 5 4" xfId="25561"/>
    <cellStyle name="메모 3 2 2 4 3 6" xfId="8358"/>
    <cellStyle name="메모 3 2 2 4 3 6 2" xfId="14324"/>
    <cellStyle name="메모 3 2 2 4 3 6 3" xfId="20080"/>
    <cellStyle name="메모 3 2 2 4 3 6 4" xfId="25562"/>
    <cellStyle name="메모 3 2 2 4 3 7" xfId="8359"/>
    <cellStyle name="메모 3 2 2 4 3 7 2" xfId="14325"/>
    <cellStyle name="메모 3 2 2 4 3 7 3" xfId="20081"/>
    <cellStyle name="메모 3 2 2 4 3 7 4" xfId="25563"/>
    <cellStyle name="메모 3 2 2 4 3 8" xfId="8360"/>
    <cellStyle name="메모 3 2 2 4 3 8 2" xfId="14326"/>
    <cellStyle name="메모 3 2 2 4 3 8 3" xfId="20082"/>
    <cellStyle name="메모 3 2 2 4 3 8 4" xfId="25564"/>
    <cellStyle name="메모 3 2 2 4 3 9" xfId="8361"/>
    <cellStyle name="메모 3 2 2 4 3 9 2" xfId="14327"/>
    <cellStyle name="메모 3 2 2 4 3 9 3" xfId="20083"/>
    <cellStyle name="메모 3 2 2 4 3 9 4" xfId="25565"/>
    <cellStyle name="메모 3 2 2 4 4" xfId="8362"/>
    <cellStyle name="메모 3 2 2 4 4 2" xfId="14328"/>
    <cellStyle name="메모 3 2 2 4 4 3" xfId="20084"/>
    <cellStyle name="메모 3 2 2 4 4 4" xfId="25566"/>
    <cellStyle name="메모 3 2 2 4 5" xfId="8363"/>
    <cellStyle name="메모 3 2 2 4 5 2" xfId="14329"/>
    <cellStyle name="메모 3 2 2 4 5 3" xfId="20085"/>
    <cellStyle name="메모 3 2 2 4 5 4" xfId="25567"/>
    <cellStyle name="메모 3 2 2 4 6" xfId="8364"/>
    <cellStyle name="메모 3 2 2 4 6 2" xfId="14330"/>
    <cellStyle name="메모 3 2 2 4 6 3" xfId="20086"/>
    <cellStyle name="메모 3 2 2 4 6 4" xfId="25568"/>
    <cellStyle name="메모 3 2 2 4 7" xfId="8365"/>
    <cellStyle name="메모 3 2 2 4 7 2" xfId="14331"/>
    <cellStyle name="메모 3 2 2 4 7 3" xfId="20087"/>
    <cellStyle name="메모 3 2 2 4 7 4" xfId="25569"/>
    <cellStyle name="메모 3 2 2 4 8" xfId="11487"/>
    <cellStyle name="메모 3 2 2 4 9" xfId="17278"/>
    <cellStyle name="메모 3 2 2 5" xfId="5456"/>
    <cellStyle name="메모 3 2 2 5 10" xfId="17243"/>
    <cellStyle name="메모 3 2 2 5 11" xfId="11256"/>
    <cellStyle name="메모 3 2 2 5 2" xfId="5744"/>
    <cellStyle name="메모 3 2 2 5 2 10" xfId="8366"/>
    <cellStyle name="메모 3 2 2 5 2 10 2" xfId="14332"/>
    <cellStyle name="메모 3 2 2 5 2 10 3" xfId="20088"/>
    <cellStyle name="메모 3 2 2 5 2 10 4" xfId="25570"/>
    <cellStyle name="메모 3 2 2 5 2 11" xfId="11717"/>
    <cellStyle name="메모 3 2 2 5 2 12" xfId="17484"/>
    <cellStyle name="메모 3 2 2 5 2 13" xfId="23002"/>
    <cellStyle name="메모 3 2 2 5 2 2" xfId="8367"/>
    <cellStyle name="메모 3 2 2 5 2 2 2" xfId="14333"/>
    <cellStyle name="메모 3 2 2 5 2 2 3" xfId="20089"/>
    <cellStyle name="메모 3 2 2 5 2 2 4" xfId="25571"/>
    <cellStyle name="메모 3 2 2 5 2 3" xfId="8368"/>
    <cellStyle name="메모 3 2 2 5 2 3 2" xfId="14334"/>
    <cellStyle name="메모 3 2 2 5 2 3 3" xfId="20090"/>
    <cellStyle name="메모 3 2 2 5 2 3 4" xfId="25572"/>
    <cellStyle name="메모 3 2 2 5 2 4" xfId="8369"/>
    <cellStyle name="메모 3 2 2 5 2 4 2" xfId="14335"/>
    <cellStyle name="메모 3 2 2 5 2 4 3" xfId="20091"/>
    <cellStyle name="메모 3 2 2 5 2 4 4" xfId="25573"/>
    <cellStyle name="메모 3 2 2 5 2 5" xfId="8370"/>
    <cellStyle name="메모 3 2 2 5 2 5 2" xfId="14336"/>
    <cellStyle name="메모 3 2 2 5 2 5 3" xfId="20092"/>
    <cellStyle name="메모 3 2 2 5 2 5 4" xfId="25574"/>
    <cellStyle name="메모 3 2 2 5 2 6" xfId="8371"/>
    <cellStyle name="메모 3 2 2 5 2 6 2" xfId="14337"/>
    <cellStyle name="메모 3 2 2 5 2 6 3" xfId="20093"/>
    <cellStyle name="메모 3 2 2 5 2 6 4" xfId="25575"/>
    <cellStyle name="메모 3 2 2 5 2 7" xfId="8372"/>
    <cellStyle name="메모 3 2 2 5 2 7 2" xfId="14338"/>
    <cellStyle name="메모 3 2 2 5 2 7 3" xfId="20094"/>
    <cellStyle name="메모 3 2 2 5 2 7 4" xfId="25576"/>
    <cellStyle name="메모 3 2 2 5 2 8" xfId="8373"/>
    <cellStyle name="메모 3 2 2 5 2 8 2" xfId="14339"/>
    <cellStyle name="메모 3 2 2 5 2 8 3" xfId="20095"/>
    <cellStyle name="메모 3 2 2 5 2 8 4" xfId="25577"/>
    <cellStyle name="메모 3 2 2 5 2 9" xfId="8374"/>
    <cellStyle name="메모 3 2 2 5 2 9 2" xfId="14340"/>
    <cellStyle name="메모 3 2 2 5 2 9 3" xfId="20096"/>
    <cellStyle name="메모 3 2 2 5 2 9 4" xfId="25578"/>
    <cellStyle name="메모 3 2 2 5 3" xfId="5971"/>
    <cellStyle name="메모 3 2 2 5 3 10" xfId="8375"/>
    <cellStyle name="메모 3 2 2 5 3 10 2" xfId="14341"/>
    <cellStyle name="메모 3 2 2 5 3 10 3" xfId="20097"/>
    <cellStyle name="메모 3 2 2 5 3 10 4" xfId="25579"/>
    <cellStyle name="메모 3 2 2 5 3 11" xfId="11944"/>
    <cellStyle name="메모 3 2 2 5 3 12" xfId="17701"/>
    <cellStyle name="메모 3 2 2 5 3 13" xfId="23198"/>
    <cellStyle name="메모 3 2 2 5 3 2" xfId="8376"/>
    <cellStyle name="메모 3 2 2 5 3 2 2" xfId="14342"/>
    <cellStyle name="메모 3 2 2 5 3 2 3" xfId="20098"/>
    <cellStyle name="메모 3 2 2 5 3 2 4" xfId="25580"/>
    <cellStyle name="메모 3 2 2 5 3 3" xfId="8377"/>
    <cellStyle name="메모 3 2 2 5 3 3 2" xfId="14343"/>
    <cellStyle name="메모 3 2 2 5 3 3 3" xfId="20099"/>
    <cellStyle name="메모 3 2 2 5 3 3 4" xfId="25581"/>
    <cellStyle name="메모 3 2 2 5 3 4" xfId="8378"/>
    <cellStyle name="메모 3 2 2 5 3 4 2" xfId="14344"/>
    <cellStyle name="메모 3 2 2 5 3 4 3" xfId="20100"/>
    <cellStyle name="메모 3 2 2 5 3 4 4" xfId="25582"/>
    <cellStyle name="메모 3 2 2 5 3 5" xfId="8379"/>
    <cellStyle name="메모 3 2 2 5 3 5 2" xfId="14345"/>
    <cellStyle name="메모 3 2 2 5 3 5 3" xfId="20101"/>
    <cellStyle name="메모 3 2 2 5 3 5 4" xfId="25583"/>
    <cellStyle name="메모 3 2 2 5 3 6" xfId="8380"/>
    <cellStyle name="메모 3 2 2 5 3 6 2" xfId="14346"/>
    <cellStyle name="메모 3 2 2 5 3 6 3" xfId="20102"/>
    <cellStyle name="메모 3 2 2 5 3 6 4" xfId="25584"/>
    <cellStyle name="메모 3 2 2 5 3 7" xfId="8381"/>
    <cellStyle name="메모 3 2 2 5 3 7 2" xfId="14347"/>
    <cellStyle name="메모 3 2 2 5 3 7 3" xfId="20103"/>
    <cellStyle name="메모 3 2 2 5 3 7 4" xfId="25585"/>
    <cellStyle name="메모 3 2 2 5 3 8" xfId="8382"/>
    <cellStyle name="메모 3 2 2 5 3 8 2" xfId="14348"/>
    <cellStyle name="메모 3 2 2 5 3 8 3" xfId="20104"/>
    <cellStyle name="메모 3 2 2 5 3 8 4" xfId="25586"/>
    <cellStyle name="메모 3 2 2 5 3 9" xfId="8383"/>
    <cellStyle name="메모 3 2 2 5 3 9 2" xfId="14349"/>
    <cellStyle name="메모 3 2 2 5 3 9 3" xfId="20105"/>
    <cellStyle name="메모 3 2 2 5 3 9 4" xfId="25587"/>
    <cellStyle name="메모 3 2 2 5 4" xfId="8384"/>
    <cellStyle name="메모 3 2 2 5 4 2" xfId="14350"/>
    <cellStyle name="메모 3 2 2 5 4 3" xfId="20106"/>
    <cellStyle name="메모 3 2 2 5 4 4" xfId="25588"/>
    <cellStyle name="메모 3 2 2 5 5" xfId="8385"/>
    <cellStyle name="메모 3 2 2 5 5 2" xfId="14351"/>
    <cellStyle name="메모 3 2 2 5 5 3" xfId="20107"/>
    <cellStyle name="메모 3 2 2 5 5 4" xfId="25589"/>
    <cellStyle name="메모 3 2 2 5 6" xfId="8386"/>
    <cellStyle name="메모 3 2 2 5 6 2" xfId="14352"/>
    <cellStyle name="메모 3 2 2 5 6 3" xfId="20108"/>
    <cellStyle name="메모 3 2 2 5 6 4" xfId="25590"/>
    <cellStyle name="메모 3 2 2 5 7" xfId="8387"/>
    <cellStyle name="메모 3 2 2 5 7 2" xfId="14353"/>
    <cellStyle name="메모 3 2 2 5 7 3" xfId="20109"/>
    <cellStyle name="메모 3 2 2 5 7 4" xfId="25591"/>
    <cellStyle name="메모 3 2 2 5 8" xfId="8388"/>
    <cellStyle name="메모 3 2 2 5 8 2" xfId="14354"/>
    <cellStyle name="메모 3 2 2 5 8 3" xfId="20110"/>
    <cellStyle name="메모 3 2 2 5 8 4" xfId="25592"/>
    <cellStyle name="메모 3 2 2 5 9" xfId="11450"/>
    <cellStyle name="메모 3 2 2 6" xfId="8389"/>
    <cellStyle name="메모 3 2 2 6 2" xfId="14355"/>
    <cellStyle name="메모 3 2 2 6 3" xfId="20111"/>
    <cellStyle name="메모 3 2 2 6 4" xfId="25593"/>
    <cellStyle name="메모 3 2 2 7" xfId="8390"/>
    <cellStyle name="메모 3 2 2 7 2" xfId="14356"/>
    <cellStyle name="메모 3 2 2 7 3" xfId="20112"/>
    <cellStyle name="메모 3 2 2 7 4" xfId="25594"/>
    <cellStyle name="메모 3 2 2 8" xfId="11340"/>
    <cellStyle name="메모 3 2 2 9" xfId="11270"/>
    <cellStyle name="메모 3 2 3" xfId="5520"/>
    <cellStyle name="메모 3 2 3 10" xfId="8391"/>
    <cellStyle name="메모 3 2 3 10 2" xfId="14357"/>
    <cellStyle name="메모 3 2 3 10 3" xfId="20113"/>
    <cellStyle name="메모 3 2 3 10 4" xfId="25595"/>
    <cellStyle name="메모 3 2 3 11" xfId="11514"/>
    <cellStyle name="메모 3 2 3 12" xfId="17303"/>
    <cellStyle name="메모 3 2 3 13" xfId="22897"/>
    <cellStyle name="메모 3 2 3 2" xfId="5808"/>
    <cellStyle name="메모 3 2 3 2 10" xfId="11781"/>
    <cellStyle name="메모 3 2 3 2 11" xfId="17545"/>
    <cellStyle name="메모 3 2 3 2 12" xfId="23061"/>
    <cellStyle name="메모 3 2 3 2 2" xfId="8392"/>
    <cellStyle name="메모 3 2 3 2 2 2" xfId="14358"/>
    <cellStyle name="메모 3 2 3 2 2 3" xfId="20114"/>
    <cellStyle name="메모 3 2 3 2 2 4" xfId="25596"/>
    <cellStyle name="메모 3 2 3 2 3" xfId="8393"/>
    <cellStyle name="메모 3 2 3 2 3 2" xfId="14359"/>
    <cellStyle name="메모 3 2 3 2 3 3" xfId="20115"/>
    <cellStyle name="메모 3 2 3 2 3 4" xfId="25597"/>
    <cellStyle name="메모 3 2 3 2 4" xfId="8394"/>
    <cellStyle name="메모 3 2 3 2 4 2" xfId="14360"/>
    <cellStyle name="메모 3 2 3 2 4 3" xfId="20116"/>
    <cellStyle name="메모 3 2 3 2 4 4" xfId="25598"/>
    <cellStyle name="메모 3 2 3 2 5" xfId="8395"/>
    <cellStyle name="메모 3 2 3 2 5 2" xfId="14361"/>
    <cellStyle name="메모 3 2 3 2 5 3" xfId="20117"/>
    <cellStyle name="메모 3 2 3 2 5 4" xfId="25599"/>
    <cellStyle name="메모 3 2 3 2 6" xfId="8396"/>
    <cellStyle name="메모 3 2 3 2 6 2" xfId="14362"/>
    <cellStyle name="메모 3 2 3 2 6 3" xfId="20118"/>
    <cellStyle name="메모 3 2 3 2 6 4" xfId="25600"/>
    <cellStyle name="메모 3 2 3 2 7" xfId="8397"/>
    <cellStyle name="메모 3 2 3 2 7 2" xfId="14363"/>
    <cellStyle name="메모 3 2 3 2 7 3" xfId="20119"/>
    <cellStyle name="메모 3 2 3 2 7 4" xfId="25601"/>
    <cellStyle name="메모 3 2 3 2 8" xfId="8398"/>
    <cellStyle name="메모 3 2 3 2 8 2" xfId="14364"/>
    <cellStyle name="메모 3 2 3 2 8 3" xfId="20120"/>
    <cellStyle name="메모 3 2 3 2 8 4" xfId="25602"/>
    <cellStyle name="메모 3 2 3 2 9" xfId="8399"/>
    <cellStyle name="메모 3 2 3 2 9 2" xfId="14365"/>
    <cellStyle name="메모 3 2 3 2 9 3" xfId="20121"/>
    <cellStyle name="메모 3 2 3 2 9 4" xfId="25603"/>
    <cellStyle name="메모 3 2 3 3" xfId="6031"/>
    <cellStyle name="메모 3 2 3 3 10" xfId="8400"/>
    <cellStyle name="메모 3 2 3 3 10 2" xfId="14366"/>
    <cellStyle name="메모 3 2 3 3 10 3" xfId="20122"/>
    <cellStyle name="메모 3 2 3 3 10 4" xfId="25604"/>
    <cellStyle name="메모 3 2 3 3 11" xfId="12004"/>
    <cellStyle name="메모 3 2 3 3 12" xfId="17761"/>
    <cellStyle name="메모 3 2 3 3 13" xfId="23258"/>
    <cellStyle name="메모 3 2 3 3 2" xfId="8401"/>
    <cellStyle name="메모 3 2 3 3 2 2" xfId="14367"/>
    <cellStyle name="메모 3 2 3 3 2 3" xfId="20123"/>
    <cellStyle name="메모 3 2 3 3 2 4" xfId="25605"/>
    <cellStyle name="메모 3 2 3 3 3" xfId="8402"/>
    <cellStyle name="메모 3 2 3 3 3 2" xfId="14368"/>
    <cellStyle name="메모 3 2 3 3 3 3" xfId="20124"/>
    <cellStyle name="메모 3 2 3 3 3 4" xfId="25606"/>
    <cellStyle name="메모 3 2 3 3 4" xfId="8403"/>
    <cellStyle name="메모 3 2 3 3 4 2" xfId="14369"/>
    <cellStyle name="메모 3 2 3 3 4 3" xfId="20125"/>
    <cellStyle name="메모 3 2 3 3 4 4" xfId="25607"/>
    <cellStyle name="메모 3 2 3 3 5" xfId="8404"/>
    <cellStyle name="메모 3 2 3 3 5 2" xfId="14370"/>
    <cellStyle name="메모 3 2 3 3 5 3" xfId="20126"/>
    <cellStyle name="메모 3 2 3 3 5 4" xfId="25608"/>
    <cellStyle name="메모 3 2 3 3 6" xfId="8405"/>
    <cellStyle name="메모 3 2 3 3 6 2" xfId="14371"/>
    <cellStyle name="메모 3 2 3 3 6 3" xfId="20127"/>
    <cellStyle name="메모 3 2 3 3 6 4" xfId="25609"/>
    <cellStyle name="메모 3 2 3 3 7" xfId="8406"/>
    <cellStyle name="메모 3 2 3 3 7 2" xfId="14372"/>
    <cellStyle name="메모 3 2 3 3 7 3" xfId="20128"/>
    <cellStyle name="메모 3 2 3 3 7 4" xfId="25610"/>
    <cellStyle name="메모 3 2 3 3 8" xfId="8407"/>
    <cellStyle name="메모 3 2 3 3 8 2" xfId="14373"/>
    <cellStyle name="메모 3 2 3 3 8 3" xfId="20129"/>
    <cellStyle name="메모 3 2 3 3 8 4" xfId="25611"/>
    <cellStyle name="메모 3 2 3 3 9" xfId="8408"/>
    <cellStyle name="메모 3 2 3 3 9 2" xfId="14374"/>
    <cellStyle name="메모 3 2 3 3 9 3" xfId="20130"/>
    <cellStyle name="메모 3 2 3 3 9 4" xfId="25612"/>
    <cellStyle name="메모 3 2 3 4" xfId="8409"/>
    <cellStyle name="메모 3 2 3 4 2" xfId="14375"/>
    <cellStyle name="메모 3 2 3 4 3" xfId="20131"/>
    <cellStyle name="메모 3 2 3 4 4" xfId="25613"/>
    <cellStyle name="메모 3 2 3 5" xfId="8410"/>
    <cellStyle name="메모 3 2 3 5 2" xfId="14376"/>
    <cellStyle name="메모 3 2 3 5 3" xfId="20132"/>
    <cellStyle name="메모 3 2 3 5 4" xfId="25614"/>
    <cellStyle name="메모 3 2 3 6" xfId="8411"/>
    <cellStyle name="메모 3 2 3 6 2" xfId="14377"/>
    <cellStyle name="메모 3 2 3 6 3" xfId="20133"/>
    <cellStyle name="메모 3 2 3 6 4" xfId="25615"/>
    <cellStyle name="메모 3 2 3 7" xfId="8412"/>
    <cellStyle name="메모 3 2 3 7 2" xfId="14378"/>
    <cellStyle name="메모 3 2 3 7 3" xfId="20134"/>
    <cellStyle name="메모 3 2 3 7 4" xfId="25616"/>
    <cellStyle name="메모 3 2 3 8" xfId="8413"/>
    <cellStyle name="메모 3 2 3 8 2" xfId="14379"/>
    <cellStyle name="메모 3 2 3 8 3" xfId="20135"/>
    <cellStyle name="메모 3 2 3 8 4" xfId="25617"/>
    <cellStyle name="메모 3 2 3 9" xfId="8414"/>
    <cellStyle name="메모 3 2 3 9 2" xfId="14380"/>
    <cellStyle name="메모 3 2 3 9 3" xfId="20136"/>
    <cellStyle name="메모 3 2 3 9 4" xfId="25618"/>
    <cellStyle name="메모 3 2 4" xfId="5459"/>
    <cellStyle name="메모 3 2 4 2" xfId="5747"/>
    <cellStyle name="메모 3 2 4 2 10" xfId="11720"/>
    <cellStyle name="메모 3 2 4 2 11" xfId="17487"/>
    <cellStyle name="메모 3 2 4 2 12" xfId="23005"/>
    <cellStyle name="메모 3 2 4 2 2" xfId="8415"/>
    <cellStyle name="메모 3 2 4 2 2 2" xfId="14381"/>
    <cellStyle name="메모 3 2 4 2 2 3" xfId="20137"/>
    <cellStyle name="메모 3 2 4 2 2 4" xfId="25619"/>
    <cellStyle name="메모 3 2 4 2 3" xfId="8416"/>
    <cellStyle name="메모 3 2 4 2 3 2" xfId="14382"/>
    <cellStyle name="메모 3 2 4 2 3 3" xfId="20138"/>
    <cellStyle name="메모 3 2 4 2 3 4" xfId="25620"/>
    <cellStyle name="메모 3 2 4 2 4" xfId="8417"/>
    <cellStyle name="메모 3 2 4 2 4 2" xfId="14383"/>
    <cellStyle name="메모 3 2 4 2 4 3" xfId="20139"/>
    <cellStyle name="메모 3 2 4 2 4 4" xfId="25621"/>
    <cellStyle name="메모 3 2 4 2 5" xfId="8418"/>
    <cellStyle name="메모 3 2 4 2 5 2" xfId="14384"/>
    <cellStyle name="메모 3 2 4 2 5 3" xfId="20140"/>
    <cellStyle name="메모 3 2 4 2 5 4" xfId="25622"/>
    <cellStyle name="메모 3 2 4 2 6" xfId="8419"/>
    <cellStyle name="메모 3 2 4 2 6 2" xfId="14385"/>
    <cellStyle name="메모 3 2 4 2 6 3" xfId="20141"/>
    <cellStyle name="메모 3 2 4 2 6 4" xfId="25623"/>
    <cellStyle name="메모 3 2 4 2 7" xfId="8420"/>
    <cellStyle name="메모 3 2 4 2 7 2" xfId="14386"/>
    <cellStyle name="메모 3 2 4 2 7 3" xfId="20142"/>
    <cellStyle name="메모 3 2 4 2 7 4" xfId="25624"/>
    <cellStyle name="메모 3 2 4 2 8" xfId="8421"/>
    <cellStyle name="메모 3 2 4 2 8 2" xfId="14387"/>
    <cellStyle name="메모 3 2 4 2 8 3" xfId="20143"/>
    <cellStyle name="메모 3 2 4 2 8 4" xfId="25625"/>
    <cellStyle name="메모 3 2 4 2 9" xfId="8422"/>
    <cellStyle name="메모 3 2 4 2 9 2" xfId="14388"/>
    <cellStyle name="메모 3 2 4 2 9 3" xfId="20144"/>
    <cellStyle name="메모 3 2 4 2 9 4" xfId="25626"/>
    <cellStyle name="메모 3 2 4 3" xfId="5974"/>
    <cellStyle name="메모 3 2 4 3 10" xfId="8423"/>
    <cellStyle name="메모 3 2 4 3 10 2" xfId="14389"/>
    <cellStyle name="메모 3 2 4 3 10 3" xfId="20145"/>
    <cellStyle name="메모 3 2 4 3 10 4" xfId="25627"/>
    <cellStyle name="메모 3 2 4 3 11" xfId="11947"/>
    <cellStyle name="메모 3 2 4 3 12" xfId="17704"/>
    <cellStyle name="메모 3 2 4 3 13" xfId="23201"/>
    <cellStyle name="메모 3 2 4 3 2" xfId="8424"/>
    <cellStyle name="메모 3 2 4 3 2 2" xfId="14390"/>
    <cellStyle name="메모 3 2 4 3 2 3" xfId="20146"/>
    <cellStyle name="메모 3 2 4 3 2 4" xfId="25628"/>
    <cellStyle name="메모 3 2 4 3 3" xfId="8425"/>
    <cellStyle name="메모 3 2 4 3 3 2" xfId="14391"/>
    <cellStyle name="메모 3 2 4 3 3 3" xfId="20147"/>
    <cellStyle name="메모 3 2 4 3 3 4" xfId="25629"/>
    <cellStyle name="메모 3 2 4 3 4" xfId="8426"/>
    <cellStyle name="메모 3 2 4 3 4 2" xfId="14392"/>
    <cellStyle name="메모 3 2 4 3 4 3" xfId="20148"/>
    <cellStyle name="메모 3 2 4 3 4 4" xfId="25630"/>
    <cellStyle name="메모 3 2 4 3 5" xfId="8427"/>
    <cellStyle name="메모 3 2 4 3 5 2" xfId="14393"/>
    <cellStyle name="메모 3 2 4 3 5 3" xfId="20149"/>
    <cellStyle name="메모 3 2 4 3 5 4" xfId="25631"/>
    <cellStyle name="메모 3 2 4 3 6" xfId="8428"/>
    <cellStyle name="메모 3 2 4 3 6 2" xfId="14394"/>
    <cellStyle name="메모 3 2 4 3 6 3" xfId="20150"/>
    <cellStyle name="메모 3 2 4 3 6 4" xfId="25632"/>
    <cellStyle name="메모 3 2 4 3 7" xfId="8429"/>
    <cellStyle name="메모 3 2 4 3 7 2" xfId="14395"/>
    <cellStyle name="메모 3 2 4 3 7 3" xfId="20151"/>
    <cellStyle name="메모 3 2 4 3 7 4" xfId="25633"/>
    <cellStyle name="메모 3 2 4 3 8" xfId="8430"/>
    <cellStyle name="메모 3 2 4 3 8 2" xfId="14396"/>
    <cellStyle name="메모 3 2 4 3 8 3" xfId="20152"/>
    <cellStyle name="메모 3 2 4 3 8 4" xfId="25634"/>
    <cellStyle name="메모 3 2 4 3 9" xfId="8431"/>
    <cellStyle name="메모 3 2 4 3 9 2" xfId="14397"/>
    <cellStyle name="메모 3 2 4 3 9 3" xfId="20153"/>
    <cellStyle name="메모 3 2 4 3 9 4" xfId="25635"/>
    <cellStyle name="메모 3 2 4 4" xfId="8432"/>
    <cellStyle name="메모 3 2 4 4 2" xfId="14398"/>
    <cellStyle name="메모 3 2 4 4 3" xfId="20154"/>
    <cellStyle name="메모 3 2 4 4 4" xfId="25636"/>
    <cellStyle name="메모 3 2 4 5" xfId="8433"/>
    <cellStyle name="메모 3 2 4 5 2" xfId="14399"/>
    <cellStyle name="메모 3 2 4 5 3" xfId="20155"/>
    <cellStyle name="메모 3 2 4 5 4" xfId="25637"/>
    <cellStyle name="메모 3 2 4 6" xfId="8434"/>
    <cellStyle name="메모 3 2 4 6 2" xfId="14400"/>
    <cellStyle name="메모 3 2 4 6 3" xfId="20156"/>
    <cellStyle name="메모 3 2 4 6 4" xfId="25638"/>
    <cellStyle name="메모 3 2 4 7" xfId="11453"/>
    <cellStyle name="메모 3 2 4 8" xfId="17246"/>
    <cellStyle name="메모 3 2 5" xfId="5359"/>
    <cellStyle name="메모 3 2 5 2" xfId="5647"/>
    <cellStyle name="메모 3 2 5 2 10" xfId="11620"/>
    <cellStyle name="메모 3 2 5 2 11" xfId="17391"/>
    <cellStyle name="메모 3 2 5 2 12" xfId="22925"/>
    <cellStyle name="메모 3 2 5 2 2" xfId="8435"/>
    <cellStyle name="메모 3 2 5 2 2 2" xfId="14401"/>
    <cellStyle name="메모 3 2 5 2 2 3" xfId="20157"/>
    <cellStyle name="메모 3 2 5 2 2 4" xfId="25639"/>
    <cellStyle name="메모 3 2 5 2 3" xfId="8436"/>
    <cellStyle name="메모 3 2 5 2 3 2" xfId="14402"/>
    <cellStyle name="메모 3 2 5 2 3 3" xfId="20158"/>
    <cellStyle name="메모 3 2 5 2 3 4" xfId="25640"/>
    <cellStyle name="메모 3 2 5 2 4" xfId="8437"/>
    <cellStyle name="메모 3 2 5 2 4 2" xfId="14403"/>
    <cellStyle name="메모 3 2 5 2 4 3" xfId="20159"/>
    <cellStyle name="메모 3 2 5 2 4 4" xfId="25641"/>
    <cellStyle name="메모 3 2 5 2 5" xfId="8438"/>
    <cellStyle name="메모 3 2 5 2 5 2" xfId="14404"/>
    <cellStyle name="메모 3 2 5 2 5 3" xfId="20160"/>
    <cellStyle name="메모 3 2 5 2 5 4" xfId="25642"/>
    <cellStyle name="메모 3 2 5 2 6" xfId="8439"/>
    <cellStyle name="메모 3 2 5 2 6 2" xfId="14405"/>
    <cellStyle name="메모 3 2 5 2 6 3" xfId="20161"/>
    <cellStyle name="메모 3 2 5 2 6 4" xfId="25643"/>
    <cellStyle name="메모 3 2 5 2 7" xfId="8440"/>
    <cellStyle name="메모 3 2 5 2 7 2" xfId="14406"/>
    <cellStyle name="메모 3 2 5 2 7 3" xfId="20162"/>
    <cellStyle name="메모 3 2 5 2 7 4" xfId="25644"/>
    <cellStyle name="메모 3 2 5 2 8" xfId="8441"/>
    <cellStyle name="메모 3 2 5 2 8 2" xfId="14407"/>
    <cellStyle name="메모 3 2 5 2 8 3" xfId="20163"/>
    <cellStyle name="메모 3 2 5 2 8 4" xfId="25645"/>
    <cellStyle name="메모 3 2 5 2 9" xfId="8442"/>
    <cellStyle name="메모 3 2 5 2 9 2" xfId="14408"/>
    <cellStyle name="메모 3 2 5 2 9 3" xfId="20164"/>
    <cellStyle name="메모 3 2 5 2 9 4" xfId="25646"/>
    <cellStyle name="메모 3 2 5 3" xfId="5891"/>
    <cellStyle name="메모 3 2 5 3 10" xfId="8443"/>
    <cellStyle name="메모 3 2 5 3 10 2" xfId="14409"/>
    <cellStyle name="메모 3 2 5 3 10 3" xfId="20165"/>
    <cellStyle name="메모 3 2 5 3 10 4" xfId="25647"/>
    <cellStyle name="메모 3 2 5 3 11" xfId="11864"/>
    <cellStyle name="메모 3 2 5 3 12" xfId="17621"/>
    <cellStyle name="메모 3 2 5 3 13" xfId="23118"/>
    <cellStyle name="메모 3 2 5 3 2" xfId="8444"/>
    <cellStyle name="메모 3 2 5 3 2 2" xfId="14410"/>
    <cellStyle name="메모 3 2 5 3 2 3" xfId="20166"/>
    <cellStyle name="메모 3 2 5 3 2 4" xfId="25648"/>
    <cellStyle name="메모 3 2 5 3 3" xfId="8445"/>
    <cellStyle name="메모 3 2 5 3 3 2" xfId="14411"/>
    <cellStyle name="메모 3 2 5 3 3 3" xfId="20167"/>
    <cellStyle name="메모 3 2 5 3 3 4" xfId="25649"/>
    <cellStyle name="메모 3 2 5 3 4" xfId="8446"/>
    <cellStyle name="메모 3 2 5 3 4 2" xfId="14412"/>
    <cellStyle name="메모 3 2 5 3 4 3" xfId="20168"/>
    <cellStyle name="메모 3 2 5 3 4 4" xfId="25650"/>
    <cellStyle name="메모 3 2 5 3 5" xfId="8447"/>
    <cellStyle name="메모 3 2 5 3 5 2" xfId="14413"/>
    <cellStyle name="메모 3 2 5 3 5 3" xfId="20169"/>
    <cellStyle name="메모 3 2 5 3 5 4" xfId="25651"/>
    <cellStyle name="메모 3 2 5 3 6" xfId="8448"/>
    <cellStyle name="메모 3 2 5 3 6 2" xfId="14414"/>
    <cellStyle name="메모 3 2 5 3 6 3" xfId="20170"/>
    <cellStyle name="메모 3 2 5 3 6 4" xfId="25652"/>
    <cellStyle name="메모 3 2 5 3 7" xfId="8449"/>
    <cellStyle name="메모 3 2 5 3 7 2" xfId="14415"/>
    <cellStyle name="메모 3 2 5 3 7 3" xfId="20171"/>
    <cellStyle name="메모 3 2 5 3 7 4" xfId="25653"/>
    <cellStyle name="메모 3 2 5 3 8" xfId="8450"/>
    <cellStyle name="메모 3 2 5 3 8 2" xfId="14416"/>
    <cellStyle name="메모 3 2 5 3 8 3" xfId="20172"/>
    <cellStyle name="메모 3 2 5 3 8 4" xfId="25654"/>
    <cellStyle name="메모 3 2 5 3 9" xfId="8451"/>
    <cellStyle name="메모 3 2 5 3 9 2" xfId="14417"/>
    <cellStyle name="메모 3 2 5 3 9 3" xfId="20173"/>
    <cellStyle name="메모 3 2 5 3 9 4" xfId="25655"/>
    <cellStyle name="메모 3 2 5 4" xfId="8452"/>
    <cellStyle name="메모 3 2 5 4 2" xfId="14418"/>
    <cellStyle name="메모 3 2 5 4 3" xfId="20174"/>
    <cellStyle name="메모 3 2 5 4 4" xfId="25656"/>
    <cellStyle name="메모 3 2 5 5" xfId="8453"/>
    <cellStyle name="메모 3 2 5 5 2" xfId="14419"/>
    <cellStyle name="메모 3 2 5 5 3" xfId="20175"/>
    <cellStyle name="메모 3 2 5 5 4" xfId="25657"/>
    <cellStyle name="메모 3 2 5 6" xfId="8454"/>
    <cellStyle name="메모 3 2 5 6 2" xfId="14420"/>
    <cellStyle name="메모 3 2 5 6 3" xfId="20176"/>
    <cellStyle name="메모 3 2 5 6 4" xfId="25658"/>
    <cellStyle name="메모 3 2 5 7" xfId="8455"/>
    <cellStyle name="메모 3 2 5 7 2" xfId="14421"/>
    <cellStyle name="메모 3 2 5 7 3" xfId="20177"/>
    <cellStyle name="메모 3 2 5 7 4" xfId="25659"/>
    <cellStyle name="메모 3 2 5 8" xfId="11353"/>
    <cellStyle name="메모 3 2 5 9" xfId="11261"/>
    <cellStyle name="메모 3 2 6" xfId="5470"/>
    <cellStyle name="메모 3 2 6 10" xfId="17257"/>
    <cellStyle name="메모 3 2 6 11" xfId="22878"/>
    <cellStyle name="메모 3 2 6 2" xfId="5758"/>
    <cellStyle name="메모 3 2 6 2 10" xfId="8456"/>
    <cellStyle name="메모 3 2 6 2 10 2" xfId="14422"/>
    <cellStyle name="메모 3 2 6 2 10 3" xfId="20178"/>
    <cellStyle name="메모 3 2 6 2 10 4" xfId="25660"/>
    <cellStyle name="메모 3 2 6 2 11" xfId="11731"/>
    <cellStyle name="메모 3 2 6 2 12" xfId="17498"/>
    <cellStyle name="메모 3 2 6 2 13" xfId="23014"/>
    <cellStyle name="메모 3 2 6 2 2" xfId="8457"/>
    <cellStyle name="메모 3 2 6 2 2 2" xfId="14423"/>
    <cellStyle name="메모 3 2 6 2 2 3" xfId="20179"/>
    <cellStyle name="메모 3 2 6 2 2 4" xfId="25661"/>
    <cellStyle name="메모 3 2 6 2 3" xfId="8458"/>
    <cellStyle name="메모 3 2 6 2 3 2" xfId="14424"/>
    <cellStyle name="메모 3 2 6 2 3 3" xfId="20180"/>
    <cellStyle name="메모 3 2 6 2 3 4" xfId="25662"/>
    <cellStyle name="메모 3 2 6 2 4" xfId="8459"/>
    <cellStyle name="메모 3 2 6 2 4 2" xfId="14425"/>
    <cellStyle name="메모 3 2 6 2 4 3" xfId="20181"/>
    <cellStyle name="메모 3 2 6 2 4 4" xfId="25663"/>
    <cellStyle name="메모 3 2 6 2 5" xfId="8460"/>
    <cellStyle name="메모 3 2 6 2 5 2" xfId="14426"/>
    <cellStyle name="메모 3 2 6 2 5 3" xfId="20182"/>
    <cellStyle name="메모 3 2 6 2 5 4" xfId="25664"/>
    <cellStyle name="메모 3 2 6 2 6" xfId="8461"/>
    <cellStyle name="메모 3 2 6 2 6 2" xfId="14427"/>
    <cellStyle name="메모 3 2 6 2 6 3" xfId="20183"/>
    <cellStyle name="메모 3 2 6 2 6 4" xfId="25665"/>
    <cellStyle name="메모 3 2 6 2 7" xfId="8462"/>
    <cellStyle name="메모 3 2 6 2 7 2" xfId="14428"/>
    <cellStyle name="메모 3 2 6 2 7 3" xfId="20184"/>
    <cellStyle name="메모 3 2 6 2 7 4" xfId="25666"/>
    <cellStyle name="메모 3 2 6 2 8" xfId="8463"/>
    <cellStyle name="메모 3 2 6 2 8 2" xfId="14429"/>
    <cellStyle name="메모 3 2 6 2 8 3" xfId="20185"/>
    <cellStyle name="메모 3 2 6 2 8 4" xfId="25667"/>
    <cellStyle name="메모 3 2 6 2 9" xfId="8464"/>
    <cellStyle name="메모 3 2 6 2 9 2" xfId="14430"/>
    <cellStyle name="메모 3 2 6 2 9 3" xfId="20186"/>
    <cellStyle name="메모 3 2 6 2 9 4" xfId="25668"/>
    <cellStyle name="메모 3 2 6 3" xfId="5985"/>
    <cellStyle name="메모 3 2 6 3 10" xfId="8465"/>
    <cellStyle name="메모 3 2 6 3 10 2" xfId="14431"/>
    <cellStyle name="메모 3 2 6 3 10 3" xfId="20187"/>
    <cellStyle name="메모 3 2 6 3 10 4" xfId="25669"/>
    <cellStyle name="메모 3 2 6 3 11" xfId="11958"/>
    <cellStyle name="메모 3 2 6 3 12" xfId="17715"/>
    <cellStyle name="메모 3 2 6 3 13" xfId="23212"/>
    <cellStyle name="메모 3 2 6 3 2" xfId="8466"/>
    <cellStyle name="메모 3 2 6 3 2 2" xfId="14432"/>
    <cellStyle name="메모 3 2 6 3 2 3" xfId="20188"/>
    <cellStyle name="메모 3 2 6 3 2 4" xfId="25670"/>
    <cellStyle name="메모 3 2 6 3 3" xfId="8467"/>
    <cellStyle name="메모 3 2 6 3 3 2" xfId="14433"/>
    <cellStyle name="메모 3 2 6 3 3 3" xfId="20189"/>
    <cellStyle name="메모 3 2 6 3 3 4" xfId="25671"/>
    <cellStyle name="메모 3 2 6 3 4" xfId="8468"/>
    <cellStyle name="메모 3 2 6 3 4 2" xfId="14434"/>
    <cellStyle name="메모 3 2 6 3 4 3" xfId="20190"/>
    <cellStyle name="메모 3 2 6 3 4 4" xfId="25672"/>
    <cellStyle name="메모 3 2 6 3 5" xfId="8469"/>
    <cellStyle name="메모 3 2 6 3 5 2" xfId="14435"/>
    <cellStyle name="메모 3 2 6 3 5 3" xfId="20191"/>
    <cellStyle name="메모 3 2 6 3 5 4" xfId="25673"/>
    <cellStyle name="메모 3 2 6 3 6" xfId="8470"/>
    <cellStyle name="메모 3 2 6 3 6 2" xfId="14436"/>
    <cellStyle name="메모 3 2 6 3 6 3" xfId="20192"/>
    <cellStyle name="메모 3 2 6 3 6 4" xfId="25674"/>
    <cellStyle name="메모 3 2 6 3 7" xfId="8471"/>
    <cellStyle name="메모 3 2 6 3 7 2" xfId="14437"/>
    <cellStyle name="메모 3 2 6 3 7 3" xfId="20193"/>
    <cellStyle name="메모 3 2 6 3 7 4" xfId="25675"/>
    <cellStyle name="메모 3 2 6 3 8" xfId="8472"/>
    <cellStyle name="메모 3 2 6 3 8 2" xfId="14438"/>
    <cellStyle name="메모 3 2 6 3 8 3" xfId="20194"/>
    <cellStyle name="메모 3 2 6 3 8 4" xfId="25676"/>
    <cellStyle name="메모 3 2 6 3 9" xfId="8473"/>
    <cellStyle name="메모 3 2 6 3 9 2" xfId="14439"/>
    <cellStyle name="메모 3 2 6 3 9 3" xfId="20195"/>
    <cellStyle name="메모 3 2 6 3 9 4" xfId="25677"/>
    <cellStyle name="메모 3 2 6 4" xfId="8474"/>
    <cellStyle name="메모 3 2 6 4 2" xfId="14440"/>
    <cellStyle name="메모 3 2 6 4 3" xfId="20196"/>
    <cellStyle name="메모 3 2 6 4 4" xfId="25678"/>
    <cellStyle name="메모 3 2 6 5" xfId="8475"/>
    <cellStyle name="메모 3 2 6 5 2" xfId="14441"/>
    <cellStyle name="메모 3 2 6 5 3" xfId="20197"/>
    <cellStyle name="메모 3 2 6 5 4" xfId="25679"/>
    <cellStyle name="메모 3 2 6 6" xfId="8476"/>
    <cellStyle name="메모 3 2 6 6 2" xfId="14442"/>
    <cellStyle name="메모 3 2 6 6 3" xfId="20198"/>
    <cellStyle name="메모 3 2 6 6 4" xfId="25680"/>
    <cellStyle name="메모 3 2 6 7" xfId="8477"/>
    <cellStyle name="메모 3 2 6 7 2" xfId="14443"/>
    <cellStyle name="메모 3 2 6 7 3" xfId="20199"/>
    <cellStyle name="메모 3 2 6 7 4" xfId="25681"/>
    <cellStyle name="메모 3 2 6 8" xfId="8478"/>
    <cellStyle name="메모 3 2 6 8 2" xfId="14444"/>
    <cellStyle name="메모 3 2 6 8 3" xfId="20200"/>
    <cellStyle name="메모 3 2 6 8 4" xfId="25682"/>
    <cellStyle name="메모 3 2 6 9" xfId="11464"/>
    <cellStyle name="메모 3 2 7" xfId="8479"/>
    <cellStyle name="메모 3 2 7 2" xfId="14445"/>
    <cellStyle name="메모 3 2 7 3" xfId="20201"/>
    <cellStyle name="메모 3 2 7 4" xfId="25683"/>
    <cellStyle name="메모 3 2 8" xfId="11237"/>
    <cellStyle name="메모 3 3" xfId="5165"/>
    <cellStyle name="메모 3 3 2" xfId="5376"/>
    <cellStyle name="메모 3 3 2 2" xfId="5664"/>
    <cellStyle name="메모 3 3 2 2 10" xfId="11637"/>
    <cellStyle name="메모 3 3 2 2 11" xfId="17407"/>
    <cellStyle name="메모 3 3 2 2 12" xfId="22939"/>
    <cellStyle name="메모 3 3 2 2 2" xfId="8480"/>
    <cellStyle name="메모 3 3 2 2 2 2" xfId="14446"/>
    <cellStyle name="메모 3 3 2 2 2 3" xfId="20202"/>
    <cellStyle name="메모 3 3 2 2 2 4" xfId="25684"/>
    <cellStyle name="메모 3 3 2 2 3" xfId="8481"/>
    <cellStyle name="메모 3 3 2 2 3 2" xfId="14447"/>
    <cellStyle name="메모 3 3 2 2 3 3" xfId="20203"/>
    <cellStyle name="메모 3 3 2 2 3 4" xfId="25685"/>
    <cellStyle name="메모 3 3 2 2 4" xfId="8482"/>
    <cellStyle name="메모 3 3 2 2 4 2" xfId="14448"/>
    <cellStyle name="메모 3 3 2 2 4 3" xfId="20204"/>
    <cellStyle name="메모 3 3 2 2 4 4" xfId="25686"/>
    <cellStyle name="메모 3 3 2 2 5" xfId="8483"/>
    <cellStyle name="메모 3 3 2 2 5 2" xfId="14449"/>
    <cellStyle name="메모 3 3 2 2 5 3" xfId="20205"/>
    <cellStyle name="메모 3 3 2 2 5 4" xfId="25687"/>
    <cellStyle name="메모 3 3 2 2 6" xfId="8484"/>
    <cellStyle name="메모 3 3 2 2 6 2" xfId="14450"/>
    <cellStyle name="메모 3 3 2 2 6 3" xfId="20206"/>
    <cellStyle name="메모 3 3 2 2 6 4" xfId="25688"/>
    <cellStyle name="메모 3 3 2 2 7" xfId="8485"/>
    <cellStyle name="메모 3 3 2 2 7 2" xfId="14451"/>
    <cellStyle name="메모 3 3 2 2 7 3" xfId="20207"/>
    <cellStyle name="메모 3 3 2 2 7 4" xfId="25689"/>
    <cellStyle name="메모 3 3 2 2 8" xfId="8486"/>
    <cellStyle name="메모 3 3 2 2 8 2" xfId="14452"/>
    <cellStyle name="메모 3 3 2 2 8 3" xfId="20208"/>
    <cellStyle name="메모 3 3 2 2 8 4" xfId="25690"/>
    <cellStyle name="메모 3 3 2 2 9" xfId="8487"/>
    <cellStyle name="메모 3 3 2 2 9 2" xfId="14453"/>
    <cellStyle name="메모 3 3 2 2 9 3" xfId="20209"/>
    <cellStyle name="메모 3 3 2 2 9 4" xfId="25691"/>
    <cellStyle name="메모 3 3 2 3" xfId="5906"/>
    <cellStyle name="메모 3 3 2 3 10" xfId="8488"/>
    <cellStyle name="메모 3 3 2 3 10 2" xfId="14454"/>
    <cellStyle name="메모 3 3 2 3 10 3" xfId="20210"/>
    <cellStyle name="메모 3 3 2 3 10 4" xfId="25692"/>
    <cellStyle name="메모 3 3 2 3 11" xfId="11879"/>
    <cellStyle name="메모 3 3 2 3 12" xfId="17636"/>
    <cellStyle name="메모 3 3 2 3 13" xfId="23133"/>
    <cellStyle name="메모 3 3 2 3 2" xfId="8489"/>
    <cellStyle name="메모 3 3 2 3 2 2" xfId="14455"/>
    <cellStyle name="메모 3 3 2 3 2 3" xfId="20211"/>
    <cellStyle name="메모 3 3 2 3 2 4" xfId="25693"/>
    <cellStyle name="메모 3 3 2 3 3" xfId="8490"/>
    <cellStyle name="메모 3 3 2 3 3 2" xfId="14456"/>
    <cellStyle name="메모 3 3 2 3 3 3" xfId="20212"/>
    <cellStyle name="메모 3 3 2 3 3 4" xfId="25694"/>
    <cellStyle name="메모 3 3 2 3 4" xfId="8491"/>
    <cellStyle name="메모 3 3 2 3 4 2" xfId="14457"/>
    <cellStyle name="메모 3 3 2 3 4 3" xfId="20213"/>
    <cellStyle name="메모 3 3 2 3 4 4" xfId="25695"/>
    <cellStyle name="메모 3 3 2 3 5" xfId="8492"/>
    <cellStyle name="메모 3 3 2 3 5 2" xfId="14458"/>
    <cellStyle name="메모 3 3 2 3 5 3" xfId="20214"/>
    <cellStyle name="메모 3 3 2 3 5 4" xfId="25696"/>
    <cellStyle name="메모 3 3 2 3 6" xfId="8493"/>
    <cellStyle name="메모 3 3 2 3 6 2" xfId="14459"/>
    <cellStyle name="메모 3 3 2 3 6 3" xfId="20215"/>
    <cellStyle name="메모 3 3 2 3 6 4" xfId="25697"/>
    <cellStyle name="메모 3 3 2 3 7" xfId="8494"/>
    <cellStyle name="메모 3 3 2 3 7 2" xfId="14460"/>
    <cellStyle name="메모 3 3 2 3 7 3" xfId="20216"/>
    <cellStyle name="메모 3 3 2 3 7 4" xfId="25698"/>
    <cellStyle name="메모 3 3 2 3 8" xfId="8495"/>
    <cellStyle name="메모 3 3 2 3 8 2" xfId="14461"/>
    <cellStyle name="메모 3 3 2 3 8 3" xfId="20217"/>
    <cellStyle name="메모 3 3 2 3 8 4" xfId="25699"/>
    <cellStyle name="메모 3 3 2 3 9" xfId="8496"/>
    <cellStyle name="메모 3 3 2 3 9 2" xfId="14462"/>
    <cellStyle name="메모 3 3 2 3 9 3" xfId="20218"/>
    <cellStyle name="메모 3 3 2 3 9 4" xfId="25700"/>
    <cellStyle name="메모 3 3 2 4" xfId="8497"/>
    <cellStyle name="메모 3 3 2 4 2" xfId="14463"/>
    <cellStyle name="메모 3 3 2 4 3" xfId="20219"/>
    <cellStyle name="메모 3 3 2 4 4" xfId="25701"/>
    <cellStyle name="메모 3 3 2 5" xfId="8498"/>
    <cellStyle name="메모 3 3 2 5 2" xfId="14464"/>
    <cellStyle name="메모 3 3 2 5 3" xfId="20220"/>
    <cellStyle name="메모 3 3 2 5 4" xfId="25702"/>
    <cellStyle name="메모 3 3 2 6" xfId="8499"/>
    <cellStyle name="메모 3 3 2 6 2" xfId="14465"/>
    <cellStyle name="메모 3 3 2 6 3" xfId="20221"/>
    <cellStyle name="메모 3 3 2 6 4" xfId="25703"/>
    <cellStyle name="메모 3 3 2 7" xfId="11370"/>
    <cellStyle name="메모 3 3 2 8" xfId="17173"/>
    <cellStyle name="메모 3 3 3" xfId="5413"/>
    <cellStyle name="메모 3 3 3 2" xfId="5701"/>
    <cellStyle name="메모 3 3 3 2 10" xfId="11674"/>
    <cellStyle name="메모 3 3 3 2 11" xfId="17443"/>
    <cellStyle name="메모 3 3 3 2 12" xfId="22964"/>
    <cellStyle name="메모 3 3 3 2 2" xfId="8500"/>
    <cellStyle name="메모 3 3 3 2 2 2" xfId="14466"/>
    <cellStyle name="메모 3 3 3 2 2 3" xfId="20222"/>
    <cellStyle name="메모 3 3 3 2 2 4" xfId="25704"/>
    <cellStyle name="메모 3 3 3 2 3" xfId="8501"/>
    <cellStyle name="메모 3 3 3 2 3 2" xfId="14467"/>
    <cellStyle name="메모 3 3 3 2 3 3" xfId="20223"/>
    <cellStyle name="메모 3 3 3 2 3 4" xfId="25705"/>
    <cellStyle name="메모 3 3 3 2 4" xfId="8502"/>
    <cellStyle name="메모 3 3 3 2 4 2" xfId="14468"/>
    <cellStyle name="메모 3 3 3 2 4 3" xfId="20224"/>
    <cellStyle name="메모 3 3 3 2 4 4" xfId="25706"/>
    <cellStyle name="메모 3 3 3 2 5" xfId="8503"/>
    <cellStyle name="메모 3 3 3 2 5 2" xfId="14469"/>
    <cellStyle name="메모 3 3 3 2 5 3" xfId="20225"/>
    <cellStyle name="메모 3 3 3 2 5 4" xfId="25707"/>
    <cellStyle name="메모 3 3 3 2 6" xfId="8504"/>
    <cellStyle name="메모 3 3 3 2 6 2" xfId="14470"/>
    <cellStyle name="메모 3 3 3 2 6 3" xfId="20226"/>
    <cellStyle name="메모 3 3 3 2 6 4" xfId="25708"/>
    <cellStyle name="메모 3 3 3 2 7" xfId="8505"/>
    <cellStyle name="메모 3 3 3 2 7 2" xfId="14471"/>
    <cellStyle name="메모 3 3 3 2 7 3" xfId="20227"/>
    <cellStyle name="메모 3 3 3 2 7 4" xfId="25709"/>
    <cellStyle name="메모 3 3 3 2 8" xfId="8506"/>
    <cellStyle name="메모 3 3 3 2 8 2" xfId="14472"/>
    <cellStyle name="메모 3 3 3 2 8 3" xfId="20228"/>
    <cellStyle name="메모 3 3 3 2 8 4" xfId="25710"/>
    <cellStyle name="메모 3 3 3 2 9" xfId="8507"/>
    <cellStyle name="메모 3 3 3 2 9 2" xfId="14473"/>
    <cellStyle name="메모 3 3 3 2 9 3" xfId="20229"/>
    <cellStyle name="메모 3 3 3 2 9 4" xfId="25711"/>
    <cellStyle name="메모 3 3 3 3" xfId="5940"/>
    <cellStyle name="메모 3 3 3 3 10" xfId="8508"/>
    <cellStyle name="메모 3 3 3 3 10 2" xfId="14474"/>
    <cellStyle name="메모 3 3 3 3 10 3" xfId="20230"/>
    <cellStyle name="메모 3 3 3 3 10 4" xfId="25712"/>
    <cellStyle name="메모 3 3 3 3 11" xfId="11913"/>
    <cellStyle name="메모 3 3 3 3 12" xfId="17670"/>
    <cellStyle name="메모 3 3 3 3 13" xfId="23167"/>
    <cellStyle name="메모 3 3 3 3 2" xfId="8509"/>
    <cellStyle name="메모 3 3 3 3 2 2" xfId="14475"/>
    <cellStyle name="메모 3 3 3 3 2 3" xfId="20231"/>
    <cellStyle name="메모 3 3 3 3 2 4" xfId="25713"/>
    <cellStyle name="메모 3 3 3 3 3" xfId="8510"/>
    <cellStyle name="메모 3 3 3 3 3 2" xfId="14476"/>
    <cellStyle name="메모 3 3 3 3 3 3" xfId="20232"/>
    <cellStyle name="메모 3 3 3 3 3 4" xfId="25714"/>
    <cellStyle name="메모 3 3 3 3 4" xfId="8511"/>
    <cellStyle name="메모 3 3 3 3 4 2" xfId="14477"/>
    <cellStyle name="메모 3 3 3 3 4 3" xfId="20233"/>
    <cellStyle name="메모 3 3 3 3 4 4" xfId="25715"/>
    <cellStyle name="메모 3 3 3 3 5" xfId="8512"/>
    <cellStyle name="메모 3 3 3 3 5 2" xfId="14478"/>
    <cellStyle name="메모 3 3 3 3 5 3" xfId="20234"/>
    <cellStyle name="메모 3 3 3 3 5 4" xfId="25716"/>
    <cellStyle name="메모 3 3 3 3 6" xfId="8513"/>
    <cellStyle name="메모 3 3 3 3 6 2" xfId="14479"/>
    <cellStyle name="메모 3 3 3 3 6 3" xfId="20235"/>
    <cellStyle name="메모 3 3 3 3 6 4" xfId="25717"/>
    <cellStyle name="메모 3 3 3 3 7" xfId="8514"/>
    <cellStyle name="메모 3 3 3 3 7 2" xfId="14480"/>
    <cellStyle name="메모 3 3 3 3 7 3" xfId="20236"/>
    <cellStyle name="메모 3 3 3 3 7 4" xfId="25718"/>
    <cellStyle name="메모 3 3 3 3 8" xfId="8515"/>
    <cellStyle name="메모 3 3 3 3 8 2" xfId="14481"/>
    <cellStyle name="메모 3 3 3 3 8 3" xfId="20237"/>
    <cellStyle name="메모 3 3 3 3 8 4" xfId="25719"/>
    <cellStyle name="메모 3 3 3 3 9" xfId="8516"/>
    <cellStyle name="메모 3 3 3 3 9 2" xfId="14482"/>
    <cellStyle name="메모 3 3 3 3 9 3" xfId="20238"/>
    <cellStyle name="메모 3 3 3 3 9 4" xfId="25720"/>
    <cellStyle name="메모 3 3 3 4" xfId="8517"/>
    <cellStyle name="메모 3 3 3 4 2" xfId="14483"/>
    <cellStyle name="메모 3 3 3 4 3" xfId="20239"/>
    <cellStyle name="메모 3 3 3 4 4" xfId="25721"/>
    <cellStyle name="메모 3 3 3 5" xfId="8518"/>
    <cellStyle name="메모 3 3 3 5 2" xfId="14484"/>
    <cellStyle name="메모 3 3 3 5 3" xfId="20240"/>
    <cellStyle name="메모 3 3 3 5 4" xfId="25722"/>
    <cellStyle name="메모 3 3 3 6" xfId="8519"/>
    <cellStyle name="메모 3 3 3 6 2" xfId="14485"/>
    <cellStyle name="메모 3 3 3 6 3" xfId="20241"/>
    <cellStyle name="메모 3 3 3 6 4" xfId="25723"/>
    <cellStyle name="메모 3 3 3 7" xfId="11407"/>
    <cellStyle name="메모 3 3 3 8" xfId="17205"/>
    <cellStyle name="메모 3 3 4" xfId="5491"/>
    <cellStyle name="메모 3 3 4 2" xfId="5779"/>
    <cellStyle name="메모 3 3 4 2 10" xfId="11752"/>
    <cellStyle name="메모 3 3 4 2 11" xfId="17517"/>
    <cellStyle name="메모 3 3 4 2 12" xfId="23032"/>
    <cellStyle name="메모 3 3 4 2 2" xfId="8520"/>
    <cellStyle name="메모 3 3 4 2 2 2" xfId="14486"/>
    <cellStyle name="메모 3 3 4 2 2 3" xfId="20242"/>
    <cellStyle name="메모 3 3 4 2 2 4" xfId="25724"/>
    <cellStyle name="메모 3 3 4 2 3" xfId="8521"/>
    <cellStyle name="메모 3 3 4 2 3 2" xfId="14487"/>
    <cellStyle name="메모 3 3 4 2 3 3" xfId="20243"/>
    <cellStyle name="메모 3 3 4 2 3 4" xfId="25725"/>
    <cellStyle name="메모 3 3 4 2 4" xfId="8522"/>
    <cellStyle name="메모 3 3 4 2 4 2" xfId="14488"/>
    <cellStyle name="메모 3 3 4 2 4 3" xfId="20244"/>
    <cellStyle name="메모 3 3 4 2 4 4" xfId="25726"/>
    <cellStyle name="메모 3 3 4 2 5" xfId="8523"/>
    <cellStyle name="메모 3 3 4 2 5 2" xfId="14489"/>
    <cellStyle name="메모 3 3 4 2 5 3" xfId="20245"/>
    <cellStyle name="메모 3 3 4 2 5 4" xfId="25727"/>
    <cellStyle name="메모 3 3 4 2 6" xfId="8524"/>
    <cellStyle name="메모 3 3 4 2 6 2" xfId="14490"/>
    <cellStyle name="메모 3 3 4 2 6 3" xfId="20246"/>
    <cellStyle name="메모 3 3 4 2 6 4" xfId="25728"/>
    <cellStyle name="메모 3 3 4 2 7" xfId="8525"/>
    <cellStyle name="메모 3 3 4 2 7 2" xfId="14491"/>
    <cellStyle name="메모 3 3 4 2 7 3" xfId="20247"/>
    <cellStyle name="메모 3 3 4 2 7 4" xfId="25729"/>
    <cellStyle name="메모 3 3 4 2 8" xfId="8526"/>
    <cellStyle name="메모 3 3 4 2 8 2" xfId="14492"/>
    <cellStyle name="메모 3 3 4 2 8 3" xfId="20248"/>
    <cellStyle name="메모 3 3 4 2 8 4" xfId="25730"/>
    <cellStyle name="메모 3 3 4 2 9" xfId="8527"/>
    <cellStyle name="메모 3 3 4 2 9 2" xfId="14493"/>
    <cellStyle name="메모 3 3 4 2 9 3" xfId="20249"/>
    <cellStyle name="메모 3 3 4 2 9 4" xfId="25731"/>
    <cellStyle name="메모 3 3 4 3" xfId="6004"/>
    <cellStyle name="메모 3 3 4 3 10" xfId="8528"/>
    <cellStyle name="메모 3 3 4 3 10 2" xfId="14494"/>
    <cellStyle name="메모 3 3 4 3 10 3" xfId="20250"/>
    <cellStyle name="메모 3 3 4 3 10 4" xfId="25732"/>
    <cellStyle name="메모 3 3 4 3 11" xfId="11977"/>
    <cellStyle name="메모 3 3 4 3 12" xfId="17734"/>
    <cellStyle name="메모 3 3 4 3 13" xfId="23231"/>
    <cellStyle name="메모 3 3 4 3 2" xfId="8529"/>
    <cellStyle name="메모 3 3 4 3 2 2" xfId="14495"/>
    <cellStyle name="메모 3 3 4 3 2 3" xfId="20251"/>
    <cellStyle name="메모 3 3 4 3 2 4" xfId="25733"/>
    <cellStyle name="메모 3 3 4 3 3" xfId="8530"/>
    <cellStyle name="메모 3 3 4 3 3 2" xfId="14496"/>
    <cellStyle name="메모 3 3 4 3 3 3" xfId="20252"/>
    <cellStyle name="메모 3 3 4 3 3 4" xfId="25734"/>
    <cellStyle name="메모 3 3 4 3 4" xfId="8531"/>
    <cellStyle name="메모 3 3 4 3 4 2" xfId="14497"/>
    <cellStyle name="메모 3 3 4 3 4 3" xfId="20253"/>
    <cellStyle name="메모 3 3 4 3 4 4" xfId="25735"/>
    <cellStyle name="메모 3 3 4 3 5" xfId="8532"/>
    <cellStyle name="메모 3 3 4 3 5 2" xfId="14498"/>
    <cellStyle name="메모 3 3 4 3 5 3" xfId="20254"/>
    <cellStyle name="메모 3 3 4 3 5 4" xfId="25736"/>
    <cellStyle name="메모 3 3 4 3 6" xfId="8533"/>
    <cellStyle name="메모 3 3 4 3 6 2" xfId="14499"/>
    <cellStyle name="메모 3 3 4 3 6 3" xfId="20255"/>
    <cellStyle name="메모 3 3 4 3 6 4" xfId="25737"/>
    <cellStyle name="메모 3 3 4 3 7" xfId="8534"/>
    <cellStyle name="메모 3 3 4 3 7 2" xfId="14500"/>
    <cellStyle name="메모 3 3 4 3 7 3" xfId="20256"/>
    <cellStyle name="메모 3 3 4 3 7 4" xfId="25738"/>
    <cellStyle name="메모 3 3 4 3 8" xfId="8535"/>
    <cellStyle name="메모 3 3 4 3 8 2" xfId="14501"/>
    <cellStyle name="메모 3 3 4 3 8 3" xfId="20257"/>
    <cellStyle name="메모 3 3 4 3 8 4" xfId="25739"/>
    <cellStyle name="메모 3 3 4 3 9" xfId="8536"/>
    <cellStyle name="메모 3 3 4 3 9 2" xfId="14502"/>
    <cellStyle name="메모 3 3 4 3 9 3" xfId="20258"/>
    <cellStyle name="메모 3 3 4 3 9 4" xfId="25740"/>
    <cellStyle name="메모 3 3 4 4" xfId="8537"/>
    <cellStyle name="메모 3 3 4 4 2" xfId="14503"/>
    <cellStyle name="메모 3 3 4 4 3" xfId="20259"/>
    <cellStyle name="메모 3 3 4 4 4" xfId="25741"/>
    <cellStyle name="메모 3 3 4 5" xfId="8538"/>
    <cellStyle name="메모 3 3 4 5 2" xfId="14504"/>
    <cellStyle name="메모 3 3 4 5 3" xfId="20260"/>
    <cellStyle name="메모 3 3 4 5 4" xfId="25742"/>
    <cellStyle name="메모 3 3 4 6" xfId="8539"/>
    <cellStyle name="메모 3 3 4 6 2" xfId="14505"/>
    <cellStyle name="메모 3 3 4 6 3" xfId="20261"/>
    <cellStyle name="메모 3 3 4 6 4" xfId="25743"/>
    <cellStyle name="메모 3 3 4 7" xfId="8540"/>
    <cellStyle name="메모 3 3 4 7 2" xfId="14506"/>
    <cellStyle name="메모 3 3 4 7 3" xfId="20262"/>
    <cellStyle name="메모 3 3 4 7 4" xfId="25744"/>
    <cellStyle name="메모 3 3 4 8" xfId="11485"/>
    <cellStyle name="메모 3 3 4 9" xfId="17276"/>
    <cellStyle name="메모 3 3 5" xfId="5547"/>
    <cellStyle name="메모 3 3 5 10" xfId="17323"/>
    <cellStyle name="메모 3 3 5 11" xfId="22905"/>
    <cellStyle name="메모 3 3 5 2" xfId="5835"/>
    <cellStyle name="메모 3 3 5 2 10" xfId="8541"/>
    <cellStyle name="메모 3 3 5 2 10 2" xfId="14507"/>
    <cellStyle name="메모 3 3 5 2 10 3" xfId="20263"/>
    <cellStyle name="메모 3 3 5 2 10 4" xfId="25745"/>
    <cellStyle name="메모 3 3 5 2 11" xfId="11808"/>
    <cellStyle name="메모 3 3 5 2 12" xfId="17570"/>
    <cellStyle name="메모 3 3 5 2 13" xfId="23082"/>
    <cellStyle name="메모 3 3 5 2 2" xfId="8542"/>
    <cellStyle name="메모 3 3 5 2 2 2" xfId="14508"/>
    <cellStyle name="메모 3 3 5 2 2 3" xfId="20264"/>
    <cellStyle name="메모 3 3 5 2 2 4" xfId="25746"/>
    <cellStyle name="메모 3 3 5 2 3" xfId="8543"/>
    <cellStyle name="메모 3 3 5 2 3 2" xfId="14509"/>
    <cellStyle name="메모 3 3 5 2 3 3" xfId="20265"/>
    <cellStyle name="메모 3 3 5 2 3 4" xfId="25747"/>
    <cellStyle name="메모 3 3 5 2 4" xfId="8544"/>
    <cellStyle name="메모 3 3 5 2 4 2" xfId="14510"/>
    <cellStyle name="메모 3 3 5 2 4 3" xfId="20266"/>
    <cellStyle name="메모 3 3 5 2 4 4" xfId="25748"/>
    <cellStyle name="메모 3 3 5 2 5" xfId="8545"/>
    <cellStyle name="메모 3 3 5 2 5 2" xfId="14511"/>
    <cellStyle name="메모 3 3 5 2 5 3" xfId="20267"/>
    <cellStyle name="메모 3 3 5 2 5 4" xfId="25749"/>
    <cellStyle name="메모 3 3 5 2 6" xfId="8546"/>
    <cellStyle name="메모 3 3 5 2 6 2" xfId="14512"/>
    <cellStyle name="메모 3 3 5 2 6 3" xfId="20268"/>
    <cellStyle name="메모 3 3 5 2 6 4" xfId="25750"/>
    <cellStyle name="메모 3 3 5 2 7" xfId="8547"/>
    <cellStyle name="메모 3 3 5 2 7 2" xfId="14513"/>
    <cellStyle name="메모 3 3 5 2 7 3" xfId="20269"/>
    <cellStyle name="메모 3 3 5 2 7 4" xfId="25751"/>
    <cellStyle name="메모 3 3 5 2 8" xfId="8548"/>
    <cellStyle name="메모 3 3 5 2 8 2" xfId="14514"/>
    <cellStyle name="메모 3 3 5 2 8 3" xfId="20270"/>
    <cellStyle name="메모 3 3 5 2 8 4" xfId="25752"/>
    <cellStyle name="메모 3 3 5 2 9" xfId="8549"/>
    <cellStyle name="메모 3 3 5 2 9 2" xfId="14515"/>
    <cellStyle name="메모 3 3 5 2 9 3" xfId="20271"/>
    <cellStyle name="메모 3 3 5 2 9 4" xfId="25753"/>
    <cellStyle name="메모 3 3 5 3" xfId="6057"/>
    <cellStyle name="메모 3 3 5 3 10" xfId="8550"/>
    <cellStyle name="메모 3 3 5 3 10 2" xfId="14516"/>
    <cellStyle name="메모 3 3 5 3 10 3" xfId="20272"/>
    <cellStyle name="메모 3 3 5 3 10 4" xfId="25754"/>
    <cellStyle name="메모 3 3 5 3 11" xfId="12029"/>
    <cellStyle name="메모 3 3 5 3 12" xfId="17785"/>
    <cellStyle name="메모 3 3 5 3 13" xfId="23282"/>
    <cellStyle name="메모 3 3 5 3 2" xfId="8551"/>
    <cellStyle name="메모 3 3 5 3 2 2" xfId="14517"/>
    <cellStyle name="메모 3 3 5 3 2 3" xfId="20273"/>
    <cellStyle name="메모 3 3 5 3 2 4" xfId="25755"/>
    <cellStyle name="메모 3 3 5 3 3" xfId="8552"/>
    <cellStyle name="메모 3 3 5 3 3 2" xfId="14518"/>
    <cellStyle name="메모 3 3 5 3 3 3" xfId="20274"/>
    <cellStyle name="메모 3 3 5 3 3 4" xfId="25756"/>
    <cellStyle name="메모 3 3 5 3 4" xfId="8553"/>
    <cellStyle name="메모 3 3 5 3 4 2" xfId="14519"/>
    <cellStyle name="메모 3 3 5 3 4 3" xfId="20275"/>
    <cellStyle name="메모 3 3 5 3 4 4" xfId="25757"/>
    <cellStyle name="메모 3 3 5 3 5" xfId="8554"/>
    <cellStyle name="메모 3 3 5 3 5 2" xfId="14520"/>
    <cellStyle name="메모 3 3 5 3 5 3" xfId="20276"/>
    <cellStyle name="메모 3 3 5 3 5 4" xfId="25758"/>
    <cellStyle name="메모 3 3 5 3 6" xfId="8555"/>
    <cellStyle name="메모 3 3 5 3 6 2" xfId="14521"/>
    <cellStyle name="메모 3 3 5 3 6 3" xfId="20277"/>
    <cellStyle name="메모 3 3 5 3 6 4" xfId="25759"/>
    <cellStyle name="메모 3 3 5 3 7" xfId="8556"/>
    <cellStyle name="메모 3 3 5 3 7 2" xfId="14522"/>
    <cellStyle name="메모 3 3 5 3 7 3" xfId="20278"/>
    <cellStyle name="메모 3 3 5 3 7 4" xfId="25760"/>
    <cellStyle name="메모 3 3 5 3 8" xfId="8557"/>
    <cellStyle name="메모 3 3 5 3 8 2" xfId="14523"/>
    <cellStyle name="메모 3 3 5 3 8 3" xfId="20279"/>
    <cellStyle name="메모 3 3 5 3 8 4" xfId="25761"/>
    <cellStyle name="메모 3 3 5 3 9" xfId="8558"/>
    <cellStyle name="메모 3 3 5 3 9 2" xfId="14524"/>
    <cellStyle name="메모 3 3 5 3 9 3" xfId="20280"/>
    <cellStyle name="메모 3 3 5 3 9 4" xfId="25762"/>
    <cellStyle name="메모 3 3 5 4" xfId="8559"/>
    <cellStyle name="메모 3 3 5 4 2" xfId="14525"/>
    <cellStyle name="메모 3 3 5 4 3" xfId="20281"/>
    <cellStyle name="메모 3 3 5 4 4" xfId="25763"/>
    <cellStyle name="메모 3 3 5 5" xfId="8560"/>
    <cellStyle name="메모 3 3 5 5 2" xfId="14526"/>
    <cellStyle name="메모 3 3 5 5 3" xfId="20282"/>
    <cellStyle name="메모 3 3 5 5 4" xfId="25764"/>
    <cellStyle name="메모 3 3 5 6" xfId="8561"/>
    <cellStyle name="메모 3 3 5 6 2" xfId="14527"/>
    <cellStyle name="메모 3 3 5 6 3" xfId="20283"/>
    <cellStyle name="메모 3 3 5 6 4" xfId="25765"/>
    <cellStyle name="메모 3 3 5 7" xfId="8562"/>
    <cellStyle name="메모 3 3 5 7 2" xfId="14528"/>
    <cellStyle name="메모 3 3 5 7 3" xfId="20284"/>
    <cellStyle name="메모 3 3 5 7 4" xfId="25766"/>
    <cellStyle name="메모 3 3 5 8" xfId="8563"/>
    <cellStyle name="메모 3 3 5 8 2" xfId="14529"/>
    <cellStyle name="메모 3 3 5 8 3" xfId="20285"/>
    <cellStyle name="메모 3 3 5 8 4" xfId="25767"/>
    <cellStyle name="메모 3 3 5 9" xfId="11540"/>
    <cellStyle name="메모 3 3 6" xfId="8564"/>
    <cellStyle name="메모 3 3 6 2" xfId="14530"/>
    <cellStyle name="메모 3 3 6 3" xfId="20286"/>
    <cellStyle name="메모 3 3 6 4" xfId="25768"/>
    <cellStyle name="메모 3 3 7" xfId="8565"/>
    <cellStyle name="메모 3 3 7 2" xfId="14531"/>
    <cellStyle name="메모 3 3 7 3" xfId="20287"/>
    <cellStyle name="메모 3 3 7 4" xfId="25769"/>
    <cellStyle name="메모 3 3 8" xfId="11334"/>
    <cellStyle name="메모 3 3 9" xfId="11275"/>
    <cellStyle name="메모 3 4" xfId="5381"/>
    <cellStyle name="메모 3 4 10" xfId="8566"/>
    <cellStyle name="메모 3 4 10 2" xfId="14532"/>
    <cellStyle name="메모 3 4 10 3" xfId="20288"/>
    <cellStyle name="메모 3 4 10 4" xfId="25770"/>
    <cellStyle name="메모 3 4 11" xfId="11375"/>
    <cellStyle name="메모 3 4 12" xfId="17178"/>
    <cellStyle name="메모 3 4 13" xfId="11302"/>
    <cellStyle name="메모 3 4 2" xfId="5669"/>
    <cellStyle name="메모 3 4 2 10" xfId="11642"/>
    <cellStyle name="메모 3 4 2 11" xfId="17412"/>
    <cellStyle name="메모 3 4 2 12" xfId="22944"/>
    <cellStyle name="메모 3 4 2 2" xfId="8567"/>
    <cellStyle name="메모 3 4 2 2 2" xfId="14533"/>
    <cellStyle name="메모 3 4 2 2 3" xfId="20289"/>
    <cellStyle name="메모 3 4 2 2 4" xfId="25771"/>
    <cellStyle name="메모 3 4 2 3" xfId="8568"/>
    <cellStyle name="메모 3 4 2 3 2" xfId="14534"/>
    <cellStyle name="메모 3 4 2 3 3" xfId="20290"/>
    <cellStyle name="메모 3 4 2 3 4" xfId="25772"/>
    <cellStyle name="메모 3 4 2 4" xfId="8569"/>
    <cellStyle name="메모 3 4 2 4 2" xfId="14535"/>
    <cellStyle name="메모 3 4 2 4 3" xfId="20291"/>
    <cellStyle name="메모 3 4 2 4 4" xfId="25773"/>
    <cellStyle name="메모 3 4 2 5" xfId="8570"/>
    <cellStyle name="메모 3 4 2 5 2" xfId="14536"/>
    <cellStyle name="메모 3 4 2 5 3" xfId="20292"/>
    <cellStyle name="메모 3 4 2 5 4" xfId="25774"/>
    <cellStyle name="메모 3 4 2 6" xfId="8571"/>
    <cellStyle name="메모 3 4 2 6 2" xfId="14537"/>
    <cellStyle name="메모 3 4 2 6 3" xfId="20293"/>
    <cellStyle name="메모 3 4 2 6 4" xfId="25775"/>
    <cellStyle name="메모 3 4 2 7" xfId="8572"/>
    <cellStyle name="메모 3 4 2 7 2" xfId="14538"/>
    <cellStyle name="메모 3 4 2 7 3" xfId="20294"/>
    <cellStyle name="메모 3 4 2 7 4" xfId="25776"/>
    <cellStyle name="메모 3 4 2 8" xfId="8573"/>
    <cellStyle name="메모 3 4 2 8 2" xfId="14539"/>
    <cellStyle name="메모 3 4 2 8 3" xfId="20295"/>
    <cellStyle name="메모 3 4 2 8 4" xfId="25777"/>
    <cellStyle name="메모 3 4 2 9" xfId="8574"/>
    <cellStyle name="메모 3 4 2 9 2" xfId="14540"/>
    <cellStyle name="메모 3 4 2 9 3" xfId="20296"/>
    <cellStyle name="메모 3 4 2 9 4" xfId="25778"/>
    <cellStyle name="메모 3 4 3" xfId="5910"/>
    <cellStyle name="메모 3 4 3 10" xfId="8575"/>
    <cellStyle name="메모 3 4 3 10 2" xfId="14541"/>
    <cellStyle name="메모 3 4 3 10 3" xfId="20297"/>
    <cellStyle name="메모 3 4 3 10 4" xfId="25779"/>
    <cellStyle name="메모 3 4 3 11" xfId="11883"/>
    <cellStyle name="메모 3 4 3 12" xfId="17640"/>
    <cellStyle name="메모 3 4 3 13" xfId="23137"/>
    <cellStyle name="메모 3 4 3 2" xfId="8576"/>
    <cellStyle name="메모 3 4 3 2 2" xfId="14542"/>
    <cellStyle name="메모 3 4 3 2 3" xfId="20298"/>
    <cellStyle name="메모 3 4 3 2 4" xfId="25780"/>
    <cellStyle name="메모 3 4 3 3" xfId="8577"/>
    <cellStyle name="메모 3 4 3 3 2" xfId="14543"/>
    <cellStyle name="메모 3 4 3 3 3" xfId="20299"/>
    <cellStyle name="메모 3 4 3 3 4" xfId="25781"/>
    <cellStyle name="메모 3 4 3 4" xfId="8578"/>
    <cellStyle name="메모 3 4 3 4 2" xfId="14544"/>
    <cellStyle name="메모 3 4 3 4 3" xfId="20300"/>
    <cellStyle name="메모 3 4 3 4 4" xfId="25782"/>
    <cellStyle name="메모 3 4 3 5" xfId="8579"/>
    <cellStyle name="메모 3 4 3 5 2" xfId="14545"/>
    <cellStyle name="메모 3 4 3 5 3" xfId="20301"/>
    <cellStyle name="메모 3 4 3 5 4" xfId="25783"/>
    <cellStyle name="메모 3 4 3 6" xfId="8580"/>
    <cellStyle name="메모 3 4 3 6 2" xfId="14546"/>
    <cellStyle name="메모 3 4 3 6 3" xfId="20302"/>
    <cellStyle name="메모 3 4 3 6 4" xfId="25784"/>
    <cellStyle name="메모 3 4 3 7" xfId="8581"/>
    <cellStyle name="메모 3 4 3 7 2" xfId="14547"/>
    <cellStyle name="메모 3 4 3 7 3" xfId="20303"/>
    <cellStyle name="메모 3 4 3 7 4" xfId="25785"/>
    <cellStyle name="메모 3 4 3 8" xfId="8582"/>
    <cellStyle name="메모 3 4 3 8 2" xfId="14548"/>
    <cellStyle name="메모 3 4 3 8 3" xfId="20304"/>
    <cellStyle name="메모 3 4 3 8 4" xfId="25786"/>
    <cellStyle name="메모 3 4 3 9" xfId="8583"/>
    <cellStyle name="메모 3 4 3 9 2" xfId="14549"/>
    <cellStyle name="메모 3 4 3 9 3" xfId="20305"/>
    <cellStyle name="메모 3 4 3 9 4" xfId="25787"/>
    <cellStyle name="메모 3 4 4" xfId="8584"/>
    <cellStyle name="메모 3 4 4 2" xfId="14550"/>
    <cellStyle name="메모 3 4 4 3" xfId="20306"/>
    <cellStyle name="메모 3 4 4 4" xfId="25788"/>
    <cellStyle name="메모 3 4 5" xfId="8585"/>
    <cellStyle name="메모 3 4 5 2" xfId="14551"/>
    <cellStyle name="메모 3 4 5 3" xfId="20307"/>
    <cellStyle name="메모 3 4 5 4" xfId="25789"/>
    <cellStyle name="메모 3 4 6" xfId="8586"/>
    <cellStyle name="메모 3 4 6 2" xfId="14552"/>
    <cellStyle name="메모 3 4 6 3" xfId="20308"/>
    <cellStyle name="메모 3 4 6 4" xfId="25790"/>
    <cellStyle name="메모 3 4 7" xfId="8587"/>
    <cellStyle name="메모 3 4 7 2" xfId="14553"/>
    <cellStyle name="메모 3 4 7 3" xfId="20309"/>
    <cellStyle name="메모 3 4 7 4" xfId="25791"/>
    <cellStyle name="메모 3 4 8" xfId="8588"/>
    <cellStyle name="메모 3 4 8 2" xfId="14554"/>
    <cellStyle name="메모 3 4 8 3" xfId="20310"/>
    <cellStyle name="메모 3 4 8 4" xfId="25792"/>
    <cellStyle name="메모 3 4 9" xfId="8589"/>
    <cellStyle name="메모 3 4 9 2" xfId="14555"/>
    <cellStyle name="메모 3 4 9 3" xfId="20311"/>
    <cellStyle name="메모 3 4 9 4" xfId="25793"/>
    <cellStyle name="메모 3 5" xfId="5562"/>
    <cellStyle name="메모 3 5 2" xfId="5850"/>
    <cellStyle name="메모 3 5 2 10" xfId="11823"/>
    <cellStyle name="메모 3 5 2 11" xfId="17584"/>
    <cellStyle name="메모 3 5 2 12" xfId="23092"/>
    <cellStyle name="메모 3 5 2 2" xfId="8590"/>
    <cellStyle name="메모 3 5 2 2 2" xfId="14556"/>
    <cellStyle name="메모 3 5 2 2 3" xfId="20312"/>
    <cellStyle name="메모 3 5 2 2 4" xfId="25794"/>
    <cellStyle name="메모 3 5 2 3" xfId="8591"/>
    <cellStyle name="메모 3 5 2 3 2" xfId="14557"/>
    <cellStyle name="메모 3 5 2 3 3" xfId="20313"/>
    <cellStyle name="메모 3 5 2 3 4" xfId="25795"/>
    <cellStyle name="메모 3 5 2 4" xfId="8592"/>
    <cellStyle name="메모 3 5 2 4 2" xfId="14558"/>
    <cellStyle name="메모 3 5 2 4 3" xfId="20314"/>
    <cellStyle name="메모 3 5 2 4 4" xfId="25796"/>
    <cellStyle name="메모 3 5 2 5" xfId="8593"/>
    <cellStyle name="메모 3 5 2 5 2" xfId="14559"/>
    <cellStyle name="메모 3 5 2 5 3" xfId="20315"/>
    <cellStyle name="메모 3 5 2 5 4" xfId="25797"/>
    <cellStyle name="메모 3 5 2 6" xfId="8594"/>
    <cellStyle name="메모 3 5 2 6 2" xfId="14560"/>
    <cellStyle name="메모 3 5 2 6 3" xfId="20316"/>
    <cellStyle name="메모 3 5 2 6 4" xfId="25798"/>
    <cellStyle name="메모 3 5 2 7" xfId="8595"/>
    <cellStyle name="메모 3 5 2 7 2" xfId="14561"/>
    <cellStyle name="메모 3 5 2 7 3" xfId="20317"/>
    <cellStyle name="메모 3 5 2 7 4" xfId="25799"/>
    <cellStyle name="메모 3 5 2 8" xfId="8596"/>
    <cellStyle name="메모 3 5 2 8 2" xfId="14562"/>
    <cellStyle name="메모 3 5 2 8 3" xfId="20318"/>
    <cellStyle name="메모 3 5 2 8 4" xfId="25800"/>
    <cellStyle name="메모 3 5 2 9" xfId="8597"/>
    <cellStyle name="메모 3 5 2 9 2" xfId="14563"/>
    <cellStyle name="메모 3 5 2 9 3" xfId="20319"/>
    <cellStyle name="메모 3 5 2 9 4" xfId="25801"/>
    <cellStyle name="메모 3 5 3" xfId="6069"/>
    <cellStyle name="메모 3 5 3 10" xfId="8598"/>
    <cellStyle name="메모 3 5 3 10 2" xfId="14564"/>
    <cellStyle name="메모 3 5 3 10 3" xfId="20320"/>
    <cellStyle name="메모 3 5 3 10 4" xfId="25802"/>
    <cellStyle name="메모 3 5 3 11" xfId="12041"/>
    <cellStyle name="메모 3 5 3 12" xfId="17797"/>
    <cellStyle name="메모 3 5 3 13" xfId="23294"/>
    <cellStyle name="메모 3 5 3 2" xfId="8599"/>
    <cellStyle name="메모 3 5 3 2 2" xfId="14565"/>
    <cellStyle name="메모 3 5 3 2 3" xfId="20321"/>
    <cellStyle name="메모 3 5 3 2 4" xfId="25803"/>
    <cellStyle name="메모 3 5 3 3" xfId="8600"/>
    <cellStyle name="메모 3 5 3 3 2" xfId="14566"/>
    <cellStyle name="메모 3 5 3 3 3" xfId="20322"/>
    <cellStyle name="메모 3 5 3 3 4" xfId="25804"/>
    <cellStyle name="메모 3 5 3 4" xfId="8601"/>
    <cellStyle name="메모 3 5 3 4 2" xfId="14567"/>
    <cellStyle name="메모 3 5 3 4 3" xfId="20323"/>
    <cellStyle name="메모 3 5 3 4 4" xfId="25805"/>
    <cellStyle name="메모 3 5 3 5" xfId="8602"/>
    <cellStyle name="메모 3 5 3 5 2" xfId="14568"/>
    <cellStyle name="메모 3 5 3 5 3" xfId="20324"/>
    <cellStyle name="메모 3 5 3 5 4" xfId="25806"/>
    <cellStyle name="메모 3 5 3 6" xfId="8603"/>
    <cellStyle name="메모 3 5 3 6 2" xfId="14569"/>
    <cellStyle name="메모 3 5 3 6 3" xfId="20325"/>
    <cellStyle name="메모 3 5 3 6 4" xfId="25807"/>
    <cellStyle name="메모 3 5 3 7" xfId="8604"/>
    <cellStyle name="메모 3 5 3 7 2" xfId="14570"/>
    <cellStyle name="메모 3 5 3 7 3" xfId="20326"/>
    <cellStyle name="메모 3 5 3 7 4" xfId="25808"/>
    <cellStyle name="메모 3 5 3 8" xfId="8605"/>
    <cellStyle name="메모 3 5 3 8 2" xfId="14571"/>
    <cellStyle name="메모 3 5 3 8 3" xfId="20327"/>
    <cellStyle name="메모 3 5 3 8 4" xfId="25809"/>
    <cellStyle name="메모 3 5 3 9" xfId="8606"/>
    <cellStyle name="메모 3 5 3 9 2" xfId="14572"/>
    <cellStyle name="메모 3 5 3 9 3" xfId="20328"/>
    <cellStyle name="메모 3 5 3 9 4" xfId="25810"/>
    <cellStyle name="메모 3 5 4" xfId="8607"/>
    <cellStyle name="메모 3 5 4 2" xfId="14573"/>
    <cellStyle name="메모 3 5 4 3" xfId="20329"/>
    <cellStyle name="메모 3 5 4 4" xfId="25811"/>
    <cellStyle name="메모 3 5 5" xfId="8608"/>
    <cellStyle name="메모 3 5 5 2" xfId="14574"/>
    <cellStyle name="메모 3 5 5 3" xfId="20330"/>
    <cellStyle name="메모 3 5 5 4" xfId="25812"/>
    <cellStyle name="메모 3 5 6" xfId="8609"/>
    <cellStyle name="메모 3 5 6 2" xfId="14575"/>
    <cellStyle name="메모 3 5 6 3" xfId="20331"/>
    <cellStyle name="메모 3 5 6 4" xfId="25813"/>
    <cellStyle name="메모 3 5 7" xfId="11554"/>
    <cellStyle name="메모 3 5 8" xfId="17334"/>
    <cellStyle name="메모 3 6" xfId="5412"/>
    <cellStyle name="메모 3 6 2" xfId="5700"/>
    <cellStyle name="메모 3 6 2 10" xfId="11673"/>
    <cellStyle name="메모 3 6 2 11" xfId="17442"/>
    <cellStyle name="메모 3 6 2 12" xfId="22963"/>
    <cellStyle name="메모 3 6 2 2" xfId="8610"/>
    <cellStyle name="메모 3 6 2 2 2" xfId="14576"/>
    <cellStyle name="메모 3 6 2 2 3" xfId="20332"/>
    <cellStyle name="메모 3 6 2 2 4" xfId="25814"/>
    <cellStyle name="메모 3 6 2 3" xfId="8611"/>
    <cellStyle name="메모 3 6 2 3 2" xfId="14577"/>
    <cellStyle name="메모 3 6 2 3 3" xfId="20333"/>
    <cellStyle name="메모 3 6 2 3 4" xfId="25815"/>
    <cellStyle name="메모 3 6 2 4" xfId="8612"/>
    <cellStyle name="메모 3 6 2 4 2" xfId="14578"/>
    <cellStyle name="메모 3 6 2 4 3" xfId="20334"/>
    <cellStyle name="메모 3 6 2 4 4" xfId="25816"/>
    <cellStyle name="메모 3 6 2 5" xfId="8613"/>
    <cellStyle name="메모 3 6 2 5 2" xfId="14579"/>
    <cellStyle name="메모 3 6 2 5 3" xfId="20335"/>
    <cellStyle name="메모 3 6 2 5 4" xfId="25817"/>
    <cellStyle name="메모 3 6 2 6" xfId="8614"/>
    <cellStyle name="메모 3 6 2 6 2" xfId="14580"/>
    <cellStyle name="메모 3 6 2 6 3" xfId="20336"/>
    <cellStyle name="메모 3 6 2 6 4" xfId="25818"/>
    <cellStyle name="메모 3 6 2 7" xfId="8615"/>
    <cellStyle name="메모 3 6 2 7 2" xfId="14581"/>
    <cellStyle name="메모 3 6 2 7 3" xfId="20337"/>
    <cellStyle name="메모 3 6 2 7 4" xfId="25819"/>
    <cellStyle name="메모 3 6 2 8" xfId="8616"/>
    <cellStyle name="메모 3 6 2 8 2" xfId="14582"/>
    <cellStyle name="메모 3 6 2 8 3" xfId="20338"/>
    <cellStyle name="메모 3 6 2 8 4" xfId="25820"/>
    <cellStyle name="메모 3 6 2 9" xfId="8617"/>
    <cellStyle name="메모 3 6 2 9 2" xfId="14583"/>
    <cellStyle name="메모 3 6 2 9 3" xfId="20339"/>
    <cellStyle name="메모 3 6 2 9 4" xfId="25821"/>
    <cellStyle name="메모 3 6 3" xfId="5939"/>
    <cellStyle name="메모 3 6 3 10" xfId="8618"/>
    <cellStyle name="메모 3 6 3 10 2" xfId="14584"/>
    <cellStyle name="메모 3 6 3 10 3" xfId="20340"/>
    <cellStyle name="메모 3 6 3 10 4" xfId="25822"/>
    <cellStyle name="메모 3 6 3 11" xfId="11912"/>
    <cellStyle name="메모 3 6 3 12" xfId="17669"/>
    <cellStyle name="메모 3 6 3 13" xfId="23166"/>
    <cellStyle name="메모 3 6 3 2" xfId="8619"/>
    <cellStyle name="메모 3 6 3 2 2" xfId="14585"/>
    <cellStyle name="메모 3 6 3 2 3" xfId="20341"/>
    <cellStyle name="메모 3 6 3 2 4" xfId="25823"/>
    <cellStyle name="메모 3 6 3 3" xfId="8620"/>
    <cellStyle name="메모 3 6 3 3 2" xfId="14586"/>
    <cellStyle name="메모 3 6 3 3 3" xfId="20342"/>
    <cellStyle name="메모 3 6 3 3 4" xfId="25824"/>
    <cellStyle name="메모 3 6 3 4" xfId="8621"/>
    <cellStyle name="메모 3 6 3 4 2" xfId="14587"/>
    <cellStyle name="메모 3 6 3 4 3" xfId="20343"/>
    <cellStyle name="메모 3 6 3 4 4" xfId="25825"/>
    <cellStyle name="메모 3 6 3 5" xfId="8622"/>
    <cellStyle name="메모 3 6 3 5 2" xfId="14588"/>
    <cellStyle name="메모 3 6 3 5 3" xfId="20344"/>
    <cellStyle name="메모 3 6 3 5 4" xfId="25826"/>
    <cellStyle name="메모 3 6 3 6" xfId="8623"/>
    <cellStyle name="메모 3 6 3 6 2" xfId="14589"/>
    <cellStyle name="메모 3 6 3 6 3" xfId="20345"/>
    <cellStyle name="메모 3 6 3 6 4" xfId="25827"/>
    <cellStyle name="메모 3 6 3 7" xfId="8624"/>
    <cellStyle name="메모 3 6 3 7 2" xfId="14590"/>
    <cellStyle name="메모 3 6 3 7 3" xfId="20346"/>
    <cellStyle name="메모 3 6 3 7 4" xfId="25828"/>
    <cellStyle name="메모 3 6 3 8" xfId="8625"/>
    <cellStyle name="메모 3 6 3 8 2" xfId="14591"/>
    <cellStyle name="메모 3 6 3 8 3" xfId="20347"/>
    <cellStyle name="메모 3 6 3 8 4" xfId="25829"/>
    <cellStyle name="메모 3 6 3 9" xfId="8626"/>
    <cellStyle name="메모 3 6 3 9 2" xfId="14592"/>
    <cellStyle name="메모 3 6 3 9 3" xfId="20348"/>
    <cellStyle name="메모 3 6 3 9 4" xfId="25830"/>
    <cellStyle name="메모 3 6 4" xfId="8627"/>
    <cellStyle name="메모 3 6 4 2" xfId="14593"/>
    <cellStyle name="메모 3 6 4 3" xfId="20349"/>
    <cellStyle name="메모 3 6 4 4" xfId="25831"/>
    <cellStyle name="메모 3 6 5" xfId="8628"/>
    <cellStyle name="메모 3 6 5 2" xfId="14594"/>
    <cellStyle name="메모 3 6 5 3" xfId="20350"/>
    <cellStyle name="메모 3 6 5 4" xfId="25832"/>
    <cellStyle name="메모 3 6 6" xfId="8629"/>
    <cellStyle name="메모 3 6 6 2" xfId="14595"/>
    <cellStyle name="메모 3 6 6 3" xfId="20351"/>
    <cellStyle name="메모 3 6 6 4" xfId="25833"/>
    <cellStyle name="메모 3 6 7" xfId="8630"/>
    <cellStyle name="메모 3 6 7 2" xfId="14596"/>
    <cellStyle name="메모 3 6 7 3" xfId="20352"/>
    <cellStyle name="메모 3 6 7 4" xfId="25834"/>
    <cellStyle name="메모 3 6 8" xfId="11406"/>
    <cellStyle name="메모 3 6 9" xfId="17204"/>
    <cellStyle name="메모 3 7" xfId="5364"/>
    <cellStyle name="메모 3 7 10" xfId="11222"/>
    <cellStyle name="메모 3 7 11" xfId="11296"/>
    <cellStyle name="메모 3 7 2" xfId="5652"/>
    <cellStyle name="메모 3 7 2 10" xfId="8631"/>
    <cellStyle name="메모 3 7 2 10 2" xfId="14597"/>
    <cellStyle name="메모 3 7 2 10 3" xfId="20353"/>
    <cellStyle name="메모 3 7 2 10 4" xfId="25835"/>
    <cellStyle name="메모 3 7 2 11" xfId="11625"/>
    <cellStyle name="메모 3 7 2 12" xfId="17396"/>
    <cellStyle name="메모 3 7 2 13" xfId="22929"/>
    <cellStyle name="메모 3 7 2 2" xfId="8632"/>
    <cellStyle name="메모 3 7 2 2 2" xfId="14598"/>
    <cellStyle name="메모 3 7 2 2 3" xfId="20354"/>
    <cellStyle name="메모 3 7 2 2 4" xfId="25836"/>
    <cellStyle name="메모 3 7 2 3" xfId="8633"/>
    <cellStyle name="메모 3 7 2 3 2" xfId="14599"/>
    <cellStyle name="메모 3 7 2 3 3" xfId="20355"/>
    <cellStyle name="메모 3 7 2 3 4" xfId="25837"/>
    <cellStyle name="메모 3 7 2 4" xfId="8634"/>
    <cellStyle name="메모 3 7 2 4 2" xfId="14600"/>
    <cellStyle name="메모 3 7 2 4 3" xfId="20356"/>
    <cellStyle name="메모 3 7 2 4 4" xfId="25838"/>
    <cellStyle name="메모 3 7 2 5" xfId="8635"/>
    <cellStyle name="메모 3 7 2 5 2" xfId="14601"/>
    <cellStyle name="메모 3 7 2 5 3" xfId="20357"/>
    <cellStyle name="메모 3 7 2 5 4" xfId="25839"/>
    <cellStyle name="메모 3 7 2 6" xfId="8636"/>
    <cellStyle name="메모 3 7 2 6 2" xfId="14602"/>
    <cellStyle name="메모 3 7 2 6 3" xfId="20358"/>
    <cellStyle name="메모 3 7 2 6 4" xfId="25840"/>
    <cellStyle name="메모 3 7 2 7" xfId="8637"/>
    <cellStyle name="메모 3 7 2 7 2" xfId="14603"/>
    <cellStyle name="메모 3 7 2 7 3" xfId="20359"/>
    <cellStyle name="메모 3 7 2 7 4" xfId="25841"/>
    <cellStyle name="메모 3 7 2 8" xfId="8638"/>
    <cellStyle name="메모 3 7 2 8 2" xfId="14604"/>
    <cellStyle name="메모 3 7 2 8 3" xfId="20360"/>
    <cellStyle name="메모 3 7 2 8 4" xfId="25842"/>
    <cellStyle name="메모 3 7 2 9" xfId="8639"/>
    <cellStyle name="메모 3 7 2 9 2" xfId="14605"/>
    <cellStyle name="메모 3 7 2 9 3" xfId="20361"/>
    <cellStyle name="메모 3 7 2 9 4" xfId="25843"/>
    <cellStyle name="메모 3 7 3" xfId="5896"/>
    <cellStyle name="메모 3 7 3 10" xfId="8640"/>
    <cellStyle name="메모 3 7 3 10 2" xfId="14606"/>
    <cellStyle name="메모 3 7 3 10 3" xfId="20362"/>
    <cellStyle name="메모 3 7 3 10 4" xfId="25844"/>
    <cellStyle name="메모 3 7 3 11" xfId="11869"/>
    <cellStyle name="메모 3 7 3 12" xfId="17626"/>
    <cellStyle name="메모 3 7 3 13" xfId="23123"/>
    <cellStyle name="메모 3 7 3 2" xfId="8641"/>
    <cellStyle name="메모 3 7 3 2 2" xfId="14607"/>
    <cellStyle name="메모 3 7 3 2 3" xfId="20363"/>
    <cellStyle name="메모 3 7 3 2 4" xfId="25845"/>
    <cellStyle name="메모 3 7 3 3" xfId="8642"/>
    <cellStyle name="메모 3 7 3 3 2" xfId="14608"/>
    <cellStyle name="메모 3 7 3 3 3" xfId="20364"/>
    <cellStyle name="메모 3 7 3 3 4" xfId="25846"/>
    <cellStyle name="메모 3 7 3 4" xfId="8643"/>
    <cellStyle name="메모 3 7 3 4 2" xfId="14609"/>
    <cellStyle name="메모 3 7 3 4 3" xfId="20365"/>
    <cellStyle name="메모 3 7 3 4 4" xfId="25847"/>
    <cellStyle name="메모 3 7 3 5" xfId="8644"/>
    <cellStyle name="메모 3 7 3 5 2" xfId="14610"/>
    <cellStyle name="메모 3 7 3 5 3" xfId="20366"/>
    <cellStyle name="메모 3 7 3 5 4" xfId="25848"/>
    <cellStyle name="메모 3 7 3 6" xfId="8645"/>
    <cellStyle name="메모 3 7 3 6 2" xfId="14611"/>
    <cellStyle name="메모 3 7 3 6 3" xfId="20367"/>
    <cellStyle name="메모 3 7 3 6 4" xfId="25849"/>
    <cellStyle name="메모 3 7 3 7" xfId="8646"/>
    <cellStyle name="메모 3 7 3 7 2" xfId="14612"/>
    <cellStyle name="메모 3 7 3 7 3" xfId="20368"/>
    <cellStyle name="메모 3 7 3 7 4" xfId="25850"/>
    <cellStyle name="메모 3 7 3 8" xfId="8647"/>
    <cellStyle name="메모 3 7 3 8 2" xfId="14613"/>
    <cellStyle name="메모 3 7 3 8 3" xfId="20369"/>
    <cellStyle name="메모 3 7 3 8 4" xfId="25851"/>
    <cellStyle name="메모 3 7 3 9" xfId="8648"/>
    <cellStyle name="메모 3 7 3 9 2" xfId="14614"/>
    <cellStyle name="메모 3 7 3 9 3" xfId="20370"/>
    <cellStyle name="메모 3 7 3 9 4" xfId="25852"/>
    <cellStyle name="메모 3 7 4" xfId="8649"/>
    <cellStyle name="메모 3 7 4 2" xfId="14615"/>
    <cellStyle name="메모 3 7 4 3" xfId="20371"/>
    <cellStyle name="메모 3 7 4 4" xfId="25853"/>
    <cellStyle name="메모 3 7 5" xfId="8650"/>
    <cellStyle name="메모 3 7 5 2" xfId="14616"/>
    <cellStyle name="메모 3 7 5 3" xfId="20372"/>
    <cellStyle name="메모 3 7 5 4" xfId="25854"/>
    <cellStyle name="메모 3 7 6" xfId="8651"/>
    <cellStyle name="메모 3 7 6 2" xfId="14617"/>
    <cellStyle name="메모 3 7 6 3" xfId="20373"/>
    <cellStyle name="메모 3 7 6 4" xfId="25855"/>
    <cellStyle name="메모 3 7 7" xfId="8652"/>
    <cellStyle name="메모 3 7 7 2" xfId="14618"/>
    <cellStyle name="메모 3 7 7 3" xfId="20374"/>
    <cellStyle name="메모 3 7 7 4" xfId="25856"/>
    <cellStyle name="메모 3 7 8" xfId="8653"/>
    <cellStyle name="메모 3 7 8 2" xfId="14619"/>
    <cellStyle name="메모 3 7 8 3" xfId="20375"/>
    <cellStyle name="메모 3 7 8 4" xfId="25857"/>
    <cellStyle name="메모 3 7 9" xfId="11358"/>
    <cellStyle name="메모 3 8" xfId="8654"/>
    <cellStyle name="메모 3 8 2" xfId="14620"/>
    <cellStyle name="메모 3 8 3" xfId="20376"/>
    <cellStyle name="메모 3 8 4" xfId="25858"/>
    <cellStyle name="메모 3 9" xfId="11322"/>
    <cellStyle name="메모 4" xfId="560"/>
    <cellStyle name="메모 4 2" xfId="4578"/>
    <cellStyle name="메모 4 2 2" xfId="5215"/>
    <cellStyle name="메모 4 2 2 2" xfId="5525"/>
    <cellStyle name="메모 4 2 2 2 2" xfId="5813"/>
    <cellStyle name="메모 4 2 2 2 2 10" xfId="11786"/>
    <cellStyle name="메모 4 2 2 2 2 11" xfId="17550"/>
    <cellStyle name="메모 4 2 2 2 2 12" xfId="23066"/>
    <cellStyle name="메모 4 2 2 2 2 2" xfId="8655"/>
    <cellStyle name="메모 4 2 2 2 2 2 2" xfId="14621"/>
    <cellStyle name="메모 4 2 2 2 2 2 3" xfId="20377"/>
    <cellStyle name="메모 4 2 2 2 2 2 4" xfId="25859"/>
    <cellStyle name="메모 4 2 2 2 2 3" xfId="8656"/>
    <cellStyle name="메모 4 2 2 2 2 3 2" xfId="14622"/>
    <cellStyle name="메모 4 2 2 2 2 3 3" xfId="20378"/>
    <cellStyle name="메모 4 2 2 2 2 3 4" xfId="25860"/>
    <cellStyle name="메모 4 2 2 2 2 4" xfId="8657"/>
    <cellStyle name="메모 4 2 2 2 2 4 2" xfId="14623"/>
    <cellStyle name="메모 4 2 2 2 2 4 3" xfId="20379"/>
    <cellStyle name="메모 4 2 2 2 2 4 4" xfId="25861"/>
    <cellStyle name="메모 4 2 2 2 2 5" xfId="8658"/>
    <cellStyle name="메모 4 2 2 2 2 5 2" xfId="14624"/>
    <cellStyle name="메모 4 2 2 2 2 5 3" xfId="20380"/>
    <cellStyle name="메모 4 2 2 2 2 5 4" xfId="25862"/>
    <cellStyle name="메모 4 2 2 2 2 6" xfId="8659"/>
    <cellStyle name="메모 4 2 2 2 2 6 2" xfId="14625"/>
    <cellStyle name="메모 4 2 2 2 2 6 3" xfId="20381"/>
    <cellStyle name="메모 4 2 2 2 2 6 4" xfId="25863"/>
    <cellStyle name="메모 4 2 2 2 2 7" xfId="8660"/>
    <cellStyle name="메모 4 2 2 2 2 7 2" xfId="14626"/>
    <cellStyle name="메모 4 2 2 2 2 7 3" xfId="20382"/>
    <cellStyle name="메모 4 2 2 2 2 7 4" xfId="25864"/>
    <cellStyle name="메모 4 2 2 2 2 8" xfId="8661"/>
    <cellStyle name="메모 4 2 2 2 2 8 2" xfId="14627"/>
    <cellStyle name="메모 4 2 2 2 2 8 3" xfId="20383"/>
    <cellStyle name="메모 4 2 2 2 2 8 4" xfId="25865"/>
    <cellStyle name="메모 4 2 2 2 2 9" xfId="8662"/>
    <cellStyle name="메모 4 2 2 2 2 9 2" xfId="14628"/>
    <cellStyle name="메모 4 2 2 2 2 9 3" xfId="20384"/>
    <cellStyle name="메모 4 2 2 2 2 9 4" xfId="25866"/>
    <cellStyle name="메모 4 2 2 2 3" xfId="6036"/>
    <cellStyle name="메모 4 2 2 2 3 10" xfId="8663"/>
    <cellStyle name="메모 4 2 2 2 3 10 2" xfId="14629"/>
    <cellStyle name="메모 4 2 2 2 3 10 3" xfId="20385"/>
    <cellStyle name="메모 4 2 2 2 3 10 4" xfId="25867"/>
    <cellStyle name="메모 4 2 2 2 3 11" xfId="12009"/>
    <cellStyle name="메모 4 2 2 2 3 12" xfId="17766"/>
    <cellStyle name="메모 4 2 2 2 3 13" xfId="23263"/>
    <cellStyle name="메모 4 2 2 2 3 2" xfId="8664"/>
    <cellStyle name="메모 4 2 2 2 3 2 2" xfId="14630"/>
    <cellStyle name="메모 4 2 2 2 3 2 3" xfId="20386"/>
    <cellStyle name="메모 4 2 2 2 3 2 4" xfId="25868"/>
    <cellStyle name="메모 4 2 2 2 3 3" xfId="8665"/>
    <cellStyle name="메모 4 2 2 2 3 3 2" xfId="14631"/>
    <cellStyle name="메모 4 2 2 2 3 3 3" xfId="20387"/>
    <cellStyle name="메모 4 2 2 2 3 3 4" xfId="25869"/>
    <cellStyle name="메모 4 2 2 2 3 4" xfId="8666"/>
    <cellStyle name="메모 4 2 2 2 3 4 2" xfId="14632"/>
    <cellStyle name="메모 4 2 2 2 3 4 3" xfId="20388"/>
    <cellStyle name="메모 4 2 2 2 3 4 4" xfId="25870"/>
    <cellStyle name="메모 4 2 2 2 3 5" xfId="8667"/>
    <cellStyle name="메모 4 2 2 2 3 5 2" xfId="14633"/>
    <cellStyle name="메모 4 2 2 2 3 5 3" xfId="20389"/>
    <cellStyle name="메모 4 2 2 2 3 5 4" xfId="25871"/>
    <cellStyle name="메모 4 2 2 2 3 6" xfId="8668"/>
    <cellStyle name="메모 4 2 2 2 3 6 2" xfId="14634"/>
    <cellStyle name="메모 4 2 2 2 3 6 3" xfId="20390"/>
    <cellStyle name="메모 4 2 2 2 3 6 4" xfId="25872"/>
    <cellStyle name="메모 4 2 2 2 3 7" xfId="8669"/>
    <cellStyle name="메모 4 2 2 2 3 7 2" xfId="14635"/>
    <cellStyle name="메모 4 2 2 2 3 7 3" xfId="20391"/>
    <cellStyle name="메모 4 2 2 2 3 7 4" xfId="25873"/>
    <cellStyle name="메모 4 2 2 2 3 8" xfId="8670"/>
    <cellStyle name="메모 4 2 2 2 3 8 2" xfId="14636"/>
    <cellStyle name="메모 4 2 2 2 3 8 3" xfId="20392"/>
    <cellStyle name="메모 4 2 2 2 3 8 4" xfId="25874"/>
    <cellStyle name="메모 4 2 2 2 3 9" xfId="8671"/>
    <cellStyle name="메모 4 2 2 2 3 9 2" xfId="14637"/>
    <cellStyle name="메모 4 2 2 2 3 9 3" xfId="20393"/>
    <cellStyle name="메모 4 2 2 2 3 9 4" xfId="25875"/>
    <cellStyle name="메모 4 2 2 2 4" xfId="8672"/>
    <cellStyle name="메모 4 2 2 2 4 2" xfId="14638"/>
    <cellStyle name="메모 4 2 2 2 4 3" xfId="20394"/>
    <cellStyle name="메모 4 2 2 2 4 4" xfId="25876"/>
    <cellStyle name="메모 4 2 2 2 5" xfId="8673"/>
    <cellStyle name="메모 4 2 2 2 5 2" xfId="14639"/>
    <cellStyle name="메모 4 2 2 2 5 3" xfId="20395"/>
    <cellStyle name="메모 4 2 2 2 5 4" xfId="25877"/>
    <cellStyle name="메모 4 2 2 2 6" xfId="8674"/>
    <cellStyle name="메모 4 2 2 2 6 2" xfId="14640"/>
    <cellStyle name="메모 4 2 2 2 6 3" xfId="20396"/>
    <cellStyle name="메모 4 2 2 2 6 4" xfId="25878"/>
    <cellStyle name="메모 4 2 2 2 7" xfId="11519"/>
    <cellStyle name="메모 4 2 2 2 8" xfId="17308"/>
    <cellStyle name="메모 4 2 2 3" xfId="5438"/>
    <cellStyle name="메모 4 2 2 3 2" xfId="5726"/>
    <cellStyle name="메모 4 2 2 3 2 10" xfId="11699"/>
    <cellStyle name="메모 4 2 2 3 2 11" xfId="17466"/>
    <cellStyle name="메모 4 2 2 3 2 12" xfId="22987"/>
    <cellStyle name="메모 4 2 2 3 2 2" xfId="8675"/>
    <cellStyle name="메모 4 2 2 3 2 2 2" xfId="14641"/>
    <cellStyle name="메모 4 2 2 3 2 2 3" xfId="20397"/>
    <cellStyle name="메모 4 2 2 3 2 2 4" xfId="25879"/>
    <cellStyle name="메모 4 2 2 3 2 3" xfId="8676"/>
    <cellStyle name="메모 4 2 2 3 2 3 2" xfId="14642"/>
    <cellStyle name="메모 4 2 2 3 2 3 3" xfId="20398"/>
    <cellStyle name="메모 4 2 2 3 2 3 4" xfId="25880"/>
    <cellStyle name="메모 4 2 2 3 2 4" xfId="8677"/>
    <cellStyle name="메모 4 2 2 3 2 4 2" xfId="14643"/>
    <cellStyle name="메모 4 2 2 3 2 4 3" xfId="20399"/>
    <cellStyle name="메모 4 2 2 3 2 4 4" xfId="25881"/>
    <cellStyle name="메모 4 2 2 3 2 5" xfId="8678"/>
    <cellStyle name="메모 4 2 2 3 2 5 2" xfId="14644"/>
    <cellStyle name="메모 4 2 2 3 2 5 3" xfId="20400"/>
    <cellStyle name="메모 4 2 2 3 2 5 4" xfId="25882"/>
    <cellStyle name="메모 4 2 2 3 2 6" xfId="8679"/>
    <cellStyle name="메모 4 2 2 3 2 6 2" xfId="14645"/>
    <cellStyle name="메모 4 2 2 3 2 6 3" xfId="20401"/>
    <cellStyle name="메모 4 2 2 3 2 6 4" xfId="25883"/>
    <cellStyle name="메모 4 2 2 3 2 7" xfId="8680"/>
    <cellStyle name="메모 4 2 2 3 2 7 2" xfId="14646"/>
    <cellStyle name="메모 4 2 2 3 2 7 3" xfId="20402"/>
    <cellStyle name="메모 4 2 2 3 2 7 4" xfId="25884"/>
    <cellStyle name="메모 4 2 2 3 2 8" xfId="8681"/>
    <cellStyle name="메모 4 2 2 3 2 8 2" xfId="14647"/>
    <cellStyle name="메모 4 2 2 3 2 8 3" xfId="20403"/>
    <cellStyle name="메모 4 2 2 3 2 8 4" xfId="25885"/>
    <cellStyle name="메모 4 2 2 3 2 9" xfId="8682"/>
    <cellStyle name="메모 4 2 2 3 2 9 2" xfId="14648"/>
    <cellStyle name="메모 4 2 2 3 2 9 3" xfId="20404"/>
    <cellStyle name="메모 4 2 2 3 2 9 4" xfId="25886"/>
    <cellStyle name="메모 4 2 2 3 3" xfId="5958"/>
    <cellStyle name="메모 4 2 2 3 3 10" xfId="8683"/>
    <cellStyle name="메모 4 2 2 3 3 10 2" xfId="14649"/>
    <cellStyle name="메모 4 2 2 3 3 10 3" xfId="20405"/>
    <cellStyle name="메모 4 2 2 3 3 10 4" xfId="25887"/>
    <cellStyle name="메모 4 2 2 3 3 11" xfId="11931"/>
    <cellStyle name="메모 4 2 2 3 3 12" xfId="17688"/>
    <cellStyle name="메모 4 2 2 3 3 13" xfId="23185"/>
    <cellStyle name="메모 4 2 2 3 3 2" xfId="8684"/>
    <cellStyle name="메모 4 2 2 3 3 2 2" xfId="14650"/>
    <cellStyle name="메모 4 2 2 3 3 2 3" xfId="20406"/>
    <cellStyle name="메모 4 2 2 3 3 2 4" xfId="25888"/>
    <cellStyle name="메모 4 2 2 3 3 3" xfId="8685"/>
    <cellStyle name="메모 4 2 2 3 3 3 2" xfId="14651"/>
    <cellStyle name="메모 4 2 2 3 3 3 3" xfId="20407"/>
    <cellStyle name="메모 4 2 2 3 3 3 4" xfId="25889"/>
    <cellStyle name="메모 4 2 2 3 3 4" xfId="8686"/>
    <cellStyle name="메모 4 2 2 3 3 4 2" xfId="14652"/>
    <cellStyle name="메모 4 2 2 3 3 4 3" xfId="20408"/>
    <cellStyle name="메모 4 2 2 3 3 4 4" xfId="25890"/>
    <cellStyle name="메모 4 2 2 3 3 5" xfId="8687"/>
    <cellStyle name="메모 4 2 2 3 3 5 2" xfId="14653"/>
    <cellStyle name="메모 4 2 2 3 3 5 3" xfId="20409"/>
    <cellStyle name="메모 4 2 2 3 3 5 4" xfId="25891"/>
    <cellStyle name="메모 4 2 2 3 3 6" xfId="8688"/>
    <cellStyle name="메모 4 2 2 3 3 6 2" xfId="14654"/>
    <cellStyle name="메모 4 2 2 3 3 6 3" xfId="20410"/>
    <cellStyle name="메모 4 2 2 3 3 6 4" xfId="25892"/>
    <cellStyle name="메모 4 2 2 3 3 7" xfId="8689"/>
    <cellStyle name="메모 4 2 2 3 3 7 2" xfId="14655"/>
    <cellStyle name="메모 4 2 2 3 3 7 3" xfId="20411"/>
    <cellStyle name="메모 4 2 2 3 3 7 4" xfId="25893"/>
    <cellStyle name="메모 4 2 2 3 3 8" xfId="8690"/>
    <cellStyle name="메모 4 2 2 3 3 8 2" xfId="14656"/>
    <cellStyle name="메모 4 2 2 3 3 8 3" xfId="20412"/>
    <cellStyle name="메모 4 2 2 3 3 8 4" xfId="25894"/>
    <cellStyle name="메모 4 2 2 3 3 9" xfId="8691"/>
    <cellStyle name="메모 4 2 2 3 3 9 2" xfId="14657"/>
    <cellStyle name="메모 4 2 2 3 3 9 3" xfId="20413"/>
    <cellStyle name="메모 4 2 2 3 3 9 4" xfId="25895"/>
    <cellStyle name="메모 4 2 2 3 4" xfId="8692"/>
    <cellStyle name="메모 4 2 2 3 4 2" xfId="14658"/>
    <cellStyle name="메모 4 2 2 3 4 3" xfId="20414"/>
    <cellStyle name="메모 4 2 2 3 4 4" xfId="25896"/>
    <cellStyle name="메모 4 2 2 3 5" xfId="8693"/>
    <cellStyle name="메모 4 2 2 3 5 2" xfId="14659"/>
    <cellStyle name="메모 4 2 2 3 5 3" xfId="20415"/>
    <cellStyle name="메모 4 2 2 3 5 4" xfId="25897"/>
    <cellStyle name="메모 4 2 2 3 6" xfId="8694"/>
    <cellStyle name="메모 4 2 2 3 6 2" xfId="14660"/>
    <cellStyle name="메모 4 2 2 3 6 3" xfId="20416"/>
    <cellStyle name="메모 4 2 2 3 6 4" xfId="25898"/>
    <cellStyle name="메모 4 2 2 3 7" xfId="11432"/>
    <cellStyle name="메모 4 2 2 3 8" xfId="17227"/>
    <cellStyle name="메모 4 2 2 4" xfId="5366"/>
    <cellStyle name="메모 4 2 2 4 2" xfId="5654"/>
    <cellStyle name="메모 4 2 2 4 2 10" xfId="11627"/>
    <cellStyle name="메모 4 2 2 4 2 11" xfId="17398"/>
    <cellStyle name="메모 4 2 2 4 2 12" xfId="22930"/>
    <cellStyle name="메모 4 2 2 4 2 2" xfId="8695"/>
    <cellStyle name="메모 4 2 2 4 2 2 2" xfId="14661"/>
    <cellStyle name="메모 4 2 2 4 2 2 3" xfId="20417"/>
    <cellStyle name="메모 4 2 2 4 2 2 4" xfId="25899"/>
    <cellStyle name="메모 4 2 2 4 2 3" xfId="8696"/>
    <cellStyle name="메모 4 2 2 4 2 3 2" xfId="14662"/>
    <cellStyle name="메모 4 2 2 4 2 3 3" xfId="20418"/>
    <cellStyle name="메모 4 2 2 4 2 3 4" xfId="25900"/>
    <cellStyle name="메모 4 2 2 4 2 4" xfId="8697"/>
    <cellStyle name="메모 4 2 2 4 2 4 2" xfId="14663"/>
    <cellStyle name="메모 4 2 2 4 2 4 3" xfId="20419"/>
    <cellStyle name="메모 4 2 2 4 2 4 4" xfId="25901"/>
    <cellStyle name="메모 4 2 2 4 2 5" xfId="8698"/>
    <cellStyle name="메모 4 2 2 4 2 5 2" xfId="14664"/>
    <cellStyle name="메모 4 2 2 4 2 5 3" xfId="20420"/>
    <cellStyle name="메모 4 2 2 4 2 5 4" xfId="25902"/>
    <cellStyle name="메모 4 2 2 4 2 6" xfId="8699"/>
    <cellStyle name="메모 4 2 2 4 2 6 2" xfId="14665"/>
    <cellStyle name="메모 4 2 2 4 2 6 3" xfId="20421"/>
    <cellStyle name="메모 4 2 2 4 2 6 4" xfId="25903"/>
    <cellStyle name="메모 4 2 2 4 2 7" xfId="8700"/>
    <cellStyle name="메모 4 2 2 4 2 7 2" xfId="14666"/>
    <cellStyle name="메모 4 2 2 4 2 7 3" xfId="20422"/>
    <cellStyle name="메모 4 2 2 4 2 7 4" xfId="25904"/>
    <cellStyle name="메모 4 2 2 4 2 8" xfId="8701"/>
    <cellStyle name="메모 4 2 2 4 2 8 2" xfId="14667"/>
    <cellStyle name="메모 4 2 2 4 2 8 3" xfId="20423"/>
    <cellStyle name="메모 4 2 2 4 2 8 4" xfId="25905"/>
    <cellStyle name="메모 4 2 2 4 2 9" xfId="8702"/>
    <cellStyle name="메모 4 2 2 4 2 9 2" xfId="14668"/>
    <cellStyle name="메모 4 2 2 4 2 9 3" xfId="20424"/>
    <cellStyle name="메모 4 2 2 4 2 9 4" xfId="25906"/>
    <cellStyle name="메모 4 2 2 4 3" xfId="5897"/>
    <cellStyle name="메모 4 2 2 4 3 10" xfId="8703"/>
    <cellStyle name="메모 4 2 2 4 3 10 2" xfId="14669"/>
    <cellStyle name="메모 4 2 2 4 3 10 3" xfId="20425"/>
    <cellStyle name="메모 4 2 2 4 3 10 4" xfId="25907"/>
    <cellStyle name="메모 4 2 2 4 3 11" xfId="11870"/>
    <cellStyle name="메모 4 2 2 4 3 12" xfId="17627"/>
    <cellStyle name="메모 4 2 2 4 3 13" xfId="23124"/>
    <cellStyle name="메모 4 2 2 4 3 2" xfId="8704"/>
    <cellStyle name="메모 4 2 2 4 3 2 2" xfId="14670"/>
    <cellStyle name="메모 4 2 2 4 3 2 3" xfId="20426"/>
    <cellStyle name="메모 4 2 2 4 3 2 4" xfId="25908"/>
    <cellStyle name="메모 4 2 2 4 3 3" xfId="8705"/>
    <cellStyle name="메모 4 2 2 4 3 3 2" xfId="14671"/>
    <cellStyle name="메모 4 2 2 4 3 3 3" xfId="20427"/>
    <cellStyle name="메모 4 2 2 4 3 3 4" xfId="25909"/>
    <cellStyle name="메모 4 2 2 4 3 4" xfId="8706"/>
    <cellStyle name="메모 4 2 2 4 3 4 2" xfId="14672"/>
    <cellStyle name="메모 4 2 2 4 3 4 3" xfId="20428"/>
    <cellStyle name="메모 4 2 2 4 3 4 4" xfId="25910"/>
    <cellStyle name="메모 4 2 2 4 3 5" xfId="8707"/>
    <cellStyle name="메모 4 2 2 4 3 5 2" xfId="14673"/>
    <cellStyle name="메모 4 2 2 4 3 5 3" xfId="20429"/>
    <cellStyle name="메모 4 2 2 4 3 5 4" xfId="25911"/>
    <cellStyle name="메모 4 2 2 4 3 6" xfId="8708"/>
    <cellStyle name="메모 4 2 2 4 3 6 2" xfId="14674"/>
    <cellStyle name="메모 4 2 2 4 3 6 3" xfId="20430"/>
    <cellStyle name="메모 4 2 2 4 3 6 4" xfId="25912"/>
    <cellStyle name="메모 4 2 2 4 3 7" xfId="8709"/>
    <cellStyle name="메모 4 2 2 4 3 7 2" xfId="14675"/>
    <cellStyle name="메모 4 2 2 4 3 7 3" xfId="20431"/>
    <cellStyle name="메모 4 2 2 4 3 7 4" xfId="25913"/>
    <cellStyle name="메모 4 2 2 4 3 8" xfId="8710"/>
    <cellStyle name="메모 4 2 2 4 3 8 2" xfId="14676"/>
    <cellStyle name="메모 4 2 2 4 3 8 3" xfId="20432"/>
    <cellStyle name="메모 4 2 2 4 3 8 4" xfId="25914"/>
    <cellStyle name="메모 4 2 2 4 3 9" xfId="8711"/>
    <cellStyle name="메모 4 2 2 4 3 9 2" xfId="14677"/>
    <cellStyle name="메모 4 2 2 4 3 9 3" xfId="20433"/>
    <cellStyle name="메모 4 2 2 4 3 9 4" xfId="25915"/>
    <cellStyle name="메모 4 2 2 4 4" xfId="8712"/>
    <cellStyle name="메모 4 2 2 4 4 2" xfId="14678"/>
    <cellStyle name="메모 4 2 2 4 4 3" xfId="20434"/>
    <cellStyle name="메모 4 2 2 4 4 4" xfId="25916"/>
    <cellStyle name="메모 4 2 2 4 5" xfId="8713"/>
    <cellStyle name="메모 4 2 2 4 5 2" xfId="14679"/>
    <cellStyle name="메모 4 2 2 4 5 3" xfId="20435"/>
    <cellStyle name="메모 4 2 2 4 5 4" xfId="25917"/>
    <cellStyle name="메모 4 2 2 4 6" xfId="8714"/>
    <cellStyle name="메모 4 2 2 4 6 2" xfId="14680"/>
    <cellStyle name="메모 4 2 2 4 6 3" xfId="20436"/>
    <cellStyle name="메모 4 2 2 4 6 4" xfId="25918"/>
    <cellStyle name="메모 4 2 2 4 7" xfId="8715"/>
    <cellStyle name="메모 4 2 2 4 7 2" xfId="14681"/>
    <cellStyle name="메모 4 2 2 4 7 3" xfId="20437"/>
    <cellStyle name="메모 4 2 2 4 7 4" xfId="25919"/>
    <cellStyle name="메모 4 2 2 4 8" xfId="11360"/>
    <cellStyle name="메모 4 2 2 4 9" xfId="17164"/>
    <cellStyle name="메모 4 2 2 5" xfId="5421"/>
    <cellStyle name="메모 4 2 2 5 10" xfId="17213"/>
    <cellStyle name="메모 4 2 2 5 11" xfId="11319"/>
    <cellStyle name="메모 4 2 2 5 2" xfId="5709"/>
    <cellStyle name="메모 4 2 2 5 2 10" xfId="8716"/>
    <cellStyle name="메모 4 2 2 5 2 10 2" xfId="14682"/>
    <cellStyle name="메모 4 2 2 5 2 10 3" xfId="20438"/>
    <cellStyle name="메모 4 2 2 5 2 10 4" xfId="25920"/>
    <cellStyle name="메모 4 2 2 5 2 11" xfId="11682"/>
    <cellStyle name="메모 4 2 2 5 2 12" xfId="17451"/>
    <cellStyle name="메모 4 2 2 5 2 13" xfId="22972"/>
    <cellStyle name="메모 4 2 2 5 2 2" xfId="8717"/>
    <cellStyle name="메모 4 2 2 5 2 2 2" xfId="14683"/>
    <cellStyle name="메모 4 2 2 5 2 2 3" xfId="20439"/>
    <cellStyle name="메모 4 2 2 5 2 2 4" xfId="25921"/>
    <cellStyle name="메모 4 2 2 5 2 3" xfId="8718"/>
    <cellStyle name="메모 4 2 2 5 2 3 2" xfId="14684"/>
    <cellStyle name="메모 4 2 2 5 2 3 3" xfId="20440"/>
    <cellStyle name="메모 4 2 2 5 2 3 4" xfId="25922"/>
    <cellStyle name="메모 4 2 2 5 2 4" xfId="8719"/>
    <cellStyle name="메모 4 2 2 5 2 4 2" xfId="14685"/>
    <cellStyle name="메모 4 2 2 5 2 4 3" xfId="20441"/>
    <cellStyle name="메모 4 2 2 5 2 4 4" xfId="25923"/>
    <cellStyle name="메모 4 2 2 5 2 5" xfId="8720"/>
    <cellStyle name="메모 4 2 2 5 2 5 2" xfId="14686"/>
    <cellStyle name="메모 4 2 2 5 2 5 3" xfId="20442"/>
    <cellStyle name="메모 4 2 2 5 2 5 4" xfId="25924"/>
    <cellStyle name="메모 4 2 2 5 2 6" xfId="8721"/>
    <cellStyle name="메모 4 2 2 5 2 6 2" xfId="14687"/>
    <cellStyle name="메모 4 2 2 5 2 6 3" xfId="20443"/>
    <cellStyle name="메모 4 2 2 5 2 6 4" xfId="25925"/>
    <cellStyle name="메모 4 2 2 5 2 7" xfId="8722"/>
    <cellStyle name="메모 4 2 2 5 2 7 2" xfId="14688"/>
    <cellStyle name="메모 4 2 2 5 2 7 3" xfId="20444"/>
    <cellStyle name="메모 4 2 2 5 2 7 4" xfId="25926"/>
    <cellStyle name="메모 4 2 2 5 2 8" xfId="8723"/>
    <cellStyle name="메모 4 2 2 5 2 8 2" xfId="14689"/>
    <cellStyle name="메모 4 2 2 5 2 8 3" xfId="20445"/>
    <cellStyle name="메모 4 2 2 5 2 8 4" xfId="25927"/>
    <cellStyle name="메모 4 2 2 5 2 9" xfId="8724"/>
    <cellStyle name="메모 4 2 2 5 2 9 2" xfId="14690"/>
    <cellStyle name="메모 4 2 2 5 2 9 3" xfId="20446"/>
    <cellStyle name="메모 4 2 2 5 2 9 4" xfId="25928"/>
    <cellStyle name="메모 4 2 2 5 3" xfId="5947"/>
    <cellStyle name="메모 4 2 2 5 3 10" xfId="8725"/>
    <cellStyle name="메모 4 2 2 5 3 10 2" xfId="14691"/>
    <cellStyle name="메모 4 2 2 5 3 10 3" xfId="20447"/>
    <cellStyle name="메모 4 2 2 5 3 10 4" xfId="25929"/>
    <cellStyle name="메모 4 2 2 5 3 11" xfId="11920"/>
    <cellStyle name="메모 4 2 2 5 3 12" xfId="17677"/>
    <cellStyle name="메모 4 2 2 5 3 13" xfId="23174"/>
    <cellStyle name="메모 4 2 2 5 3 2" xfId="8726"/>
    <cellStyle name="메모 4 2 2 5 3 2 2" xfId="14692"/>
    <cellStyle name="메모 4 2 2 5 3 2 3" xfId="20448"/>
    <cellStyle name="메모 4 2 2 5 3 2 4" xfId="25930"/>
    <cellStyle name="메모 4 2 2 5 3 3" xfId="8727"/>
    <cellStyle name="메모 4 2 2 5 3 3 2" xfId="14693"/>
    <cellStyle name="메모 4 2 2 5 3 3 3" xfId="20449"/>
    <cellStyle name="메모 4 2 2 5 3 3 4" xfId="25931"/>
    <cellStyle name="메모 4 2 2 5 3 4" xfId="8728"/>
    <cellStyle name="메모 4 2 2 5 3 4 2" xfId="14694"/>
    <cellStyle name="메모 4 2 2 5 3 4 3" xfId="20450"/>
    <cellStyle name="메모 4 2 2 5 3 4 4" xfId="25932"/>
    <cellStyle name="메모 4 2 2 5 3 5" xfId="8729"/>
    <cellStyle name="메모 4 2 2 5 3 5 2" xfId="14695"/>
    <cellStyle name="메모 4 2 2 5 3 5 3" xfId="20451"/>
    <cellStyle name="메모 4 2 2 5 3 5 4" xfId="25933"/>
    <cellStyle name="메모 4 2 2 5 3 6" xfId="8730"/>
    <cellStyle name="메모 4 2 2 5 3 6 2" xfId="14696"/>
    <cellStyle name="메모 4 2 2 5 3 6 3" xfId="20452"/>
    <cellStyle name="메모 4 2 2 5 3 6 4" xfId="25934"/>
    <cellStyle name="메모 4 2 2 5 3 7" xfId="8731"/>
    <cellStyle name="메모 4 2 2 5 3 7 2" xfId="14697"/>
    <cellStyle name="메모 4 2 2 5 3 7 3" xfId="20453"/>
    <cellStyle name="메모 4 2 2 5 3 7 4" xfId="25935"/>
    <cellStyle name="메모 4 2 2 5 3 8" xfId="8732"/>
    <cellStyle name="메모 4 2 2 5 3 8 2" xfId="14698"/>
    <cellStyle name="메모 4 2 2 5 3 8 3" xfId="20454"/>
    <cellStyle name="메모 4 2 2 5 3 8 4" xfId="25936"/>
    <cellStyle name="메모 4 2 2 5 3 9" xfId="8733"/>
    <cellStyle name="메모 4 2 2 5 3 9 2" xfId="14699"/>
    <cellStyle name="메모 4 2 2 5 3 9 3" xfId="20455"/>
    <cellStyle name="메모 4 2 2 5 3 9 4" xfId="25937"/>
    <cellStyle name="메모 4 2 2 5 4" xfId="8734"/>
    <cellStyle name="메모 4 2 2 5 4 2" xfId="14700"/>
    <cellStyle name="메모 4 2 2 5 4 3" xfId="20456"/>
    <cellStyle name="메모 4 2 2 5 4 4" xfId="25938"/>
    <cellStyle name="메모 4 2 2 5 5" xfId="8735"/>
    <cellStyle name="메모 4 2 2 5 5 2" xfId="14701"/>
    <cellStyle name="메모 4 2 2 5 5 3" xfId="20457"/>
    <cellStyle name="메모 4 2 2 5 5 4" xfId="25939"/>
    <cellStyle name="메모 4 2 2 5 6" xfId="8736"/>
    <cellStyle name="메모 4 2 2 5 6 2" xfId="14702"/>
    <cellStyle name="메모 4 2 2 5 6 3" xfId="20458"/>
    <cellStyle name="메모 4 2 2 5 6 4" xfId="25940"/>
    <cellStyle name="메모 4 2 2 5 7" xfId="8737"/>
    <cellStyle name="메모 4 2 2 5 7 2" xfId="14703"/>
    <cellStyle name="메모 4 2 2 5 7 3" xfId="20459"/>
    <cellStyle name="메모 4 2 2 5 7 4" xfId="25941"/>
    <cellStyle name="메모 4 2 2 5 8" xfId="8738"/>
    <cellStyle name="메모 4 2 2 5 8 2" xfId="14704"/>
    <cellStyle name="메모 4 2 2 5 8 3" xfId="20460"/>
    <cellStyle name="메모 4 2 2 5 8 4" xfId="25942"/>
    <cellStyle name="메모 4 2 2 5 9" xfId="11415"/>
    <cellStyle name="메모 4 2 2 6" xfId="8739"/>
    <cellStyle name="메모 4 2 2 6 2" xfId="14705"/>
    <cellStyle name="메모 4 2 2 6 3" xfId="20461"/>
    <cellStyle name="메모 4 2 2 6 4" xfId="25943"/>
    <cellStyle name="메모 4 2 2 7" xfId="8740"/>
    <cellStyle name="메모 4 2 2 7 2" xfId="14706"/>
    <cellStyle name="메모 4 2 2 7 3" xfId="20462"/>
    <cellStyle name="메모 4 2 2 7 4" xfId="25944"/>
    <cellStyle name="메모 4 2 2 8" xfId="11339"/>
    <cellStyle name="메모 4 2 2 9" xfId="11271"/>
    <cellStyle name="메모 4 2 3" xfId="5521"/>
    <cellStyle name="메모 4 2 3 10" xfId="8741"/>
    <cellStyle name="메모 4 2 3 10 2" xfId="14707"/>
    <cellStyle name="메모 4 2 3 10 3" xfId="20463"/>
    <cellStyle name="메모 4 2 3 10 4" xfId="25945"/>
    <cellStyle name="메모 4 2 3 11" xfId="11515"/>
    <cellStyle name="메모 4 2 3 12" xfId="17304"/>
    <cellStyle name="메모 4 2 3 13" xfId="22898"/>
    <cellStyle name="메모 4 2 3 2" xfId="5809"/>
    <cellStyle name="메모 4 2 3 2 10" xfId="11782"/>
    <cellStyle name="메모 4 2 3 2 11" xfId="17546"/>
    <cellStyle name="메모 4 2 3 2 12" xfId="23062"/>
    <cellStyle name="메모 4 2 3 2 2" xfId="8742"/>
    <cellStyle name="메모 4 2 3 2 2 2" xfId="14708"/>
    <cellStyle name="메모 4 2 3 2 2 3" xfId="20464"/>
    <cellStyle name="메모 4 2 3 2 2 4" xfId="25946"/>
    <cellStyle name="메모 4 2 3 2 3" xfId="8743"/>
    <cellStyle name="메모 4 2 3 2 3 2" xfId="14709"/>
    <cellStyle name="메모 4 2 3 2 3 3" xfId="20465"/>
    <cellStyle name="메모 4 2 3 2 3 4" xfId="25947"/>
    <cellStyle name="메모 4 2 3 2 4" xfId="8744"/>
    <cellStyle name="메모 4 2 3 2 4 2" xfId="14710"/>
    <cellStyle name="메모 4 2 3 2 4 3" xfId="20466"/>
    <cellStyle name="메모 4 2 3 2 4 4" xfId="25948"/>
    <cellStyle name="메모 4 2 3 2 5" xfId="8745"/>
    <cellStyle name="메모 4 2 3 2 5 2" xfId="14711"/>
    <cellStyle name="메모 4 2 3 2 5 3" xfId="20467"/>
    <cellStyle name="메모 4 2 3 2 5 4" xfId="25949"/>
    <cellStyle name="메모 4 2 3 2 6" xfId="8746"/>
    <cellStyle name="메모 4 2 3 2 6 2" xfId="14712"/>
    <cellStyle name="메모 4 2 3 2 6 3" xfId="20468"/>
    <cellStyle name="메모 4 2 3 2 6 4" xfId="25950"/>
    <cellStyle name="메모 4 2 3 2 7" xfId="8747"/>
    <cellStyle name="메모 4 2 3 2 7 2" xfId="14713"/>
    <cellStyle name="메모 4 2 3 2 7 3" xfId="20469"/>
    <cellStyle name="메모 4 2 3 2 7 4" xfId="25951"/>
    <cellStyle name="메모 4 2 3 2 8" xfId="8748"/>
    <cellStyle name="메모 4 2 3 2 8 2" xfId="14714"/>
    <cellStyle name="메모 4 2 3 2 8 3" xfId="20470"/>
    <cellStyle name="메모 4 2 3 2 8 4" xfId="25952"/>
    <cellStyle name="메모 4 2 3 2 9" xfId="8749"/>
    <cellStyle name="메모 4 2 3 2 9 2" xfId="14715"/>
    <cellStyle name="메모 4 2 3 2 9 3" xfId="20471"/>
    <cellStyle name="메모 4 2 3 2 9 4" xfId="25953"/>
    <cellStyle name="메모 4 2 3 3" xfId="6032"/>
    <cellStyle name="메모 4 2 3 3 10" xfId="8750"/>
    <cellStyle name="메모 4 2 3 3 10 2" xfId="14716"/>
    <cellStyle name="메모 4 2 3 3 10 3" xfId="20472"/>
    <cellStyle name="메모 4 2 3 3 10 4" xfId="25954"/>
    <cellStyle name="메모 4 2 3 3 11" xfId="12005"/>
    <cellStyle name="메모 4 2 3 3 12" xfId="17762"/>
    <cellStyle name="메모 4 2 3 3 13" xfId="23259"/>
    <cellStyle name="메모 4 2 3 3 2" xfId="8751"/>
    <cellStyle name="메모 4 2 3 3 2 2" xfId="14717"/>
    <cellStyle name="메모 4 2 3 3 2 3" xfId="20473"/>
    <cellStyle name="메모 4 2 3 3 2 4" xfId="25955"/>
    <cellStyle name="메모 4 2 3 3 3" xfId="8752"/>
    <cellStyle name="메모 4 2 3 3 3 2" xfId="14718"/>
    <cellStyle name="메모 4 2 3 3 3 3" xfId="20474"/>
    <cellStyle name="메모 4 2 3 3 3 4" xfId="25956"/>
    <cellStyle name="메모 4 2 3 3 4" xfId="8753"/>
    <cellStyle name="메모 4 2 3 3 4 2" xfId="14719"/>
    <cellStyle name="메모 4 2 3 3 4 3" xfId="20475"/>
    <cellStyle name="메모 4 2 3 3 4 4" xfId="25957"/>
    <cellStyle name="메모 4 2 3 3 5" xfId="8754"/>
    <cellStyle name="메모 4 2 3 3 5 2" xfId="14720"/>
    <cellStyle name="메모 4 2 3 3 5 3" xfId="20476"/>
    <cellStyle name="메모 4 2 3 3 5 4" xfId="25958"/>
    <cellStyle name="메모 4 2 3 3 6" xfId="8755"/>
    <cellStyle name="메모 4 2 3 3 6 2" xfId="14721"/>
    <cellStyle name="메모 4 2 3 3 6 3" xfId="20477"/>
    <cellStyle name="메모 4 2 3 3 6 4" xfId="25959"/>
    <cellStyle name="메모 4 2 3 3 7" xfId="8756"/>
    <cellStyle name="메모 4 2 3 3 7 2" xfId="14722"/>
    <cellStyle name="메모 4 2 3 3 7 3" xfId="20478"/>
    <cellStyle name="메모 4 2 3 3 7 4" xfId="25960"/>
    <cellStyle name="메모 4 2 3 3 8" xfId="8757"/>
    <cellStyle name="메모 4 2 3 3 8 2" xfId="14723"/>
    <cellStyle name="메모 4 2 3 3 8 3" xfId="20479"/>
    <cellStyle name="메모 4 2 3 3 8 4" xfId="25961"/>
    <cellStyle name="메모 4 2 3 3 9" xfId="8758"/>
    <cellStyle name="메모 4 2 3 3 9 2" xfId="14724"/>
    <cellStyle name="메모 4 2 3 3 9 3" xfId="20480"/>
    <cellStyle name="메모 4 2 3 3 9 4" xfId="25962"/>
    <cellStyle name="메모 4 2 3 4" xfId="8759"/>
    <cellStyle name="메모 4 2 3 4 2" xfId="14725"/>
    <cellStyle name="메모 4 2 3 4 3" xfId="20481"/>
    <cellStyle name="메모 4 2 3 4 4" xfId="25963"/>
    <cellStyle name="메모 4 2 3 5" xfId="8760"/>
    <cellStyle name="메모 4 2 3 5 2" xfId="14726"/>
    <cellStyle name="메모 4 2 3 5 3" xfId="20482"/>
    <cellStyle name="메모 4 2 3 5 4" xfId="25964"/>
    <cellStyle name="메모 4 2 3 6" xfId="8761"/>
    <cellStyle name="메모 4 2 3 6 2" xfId="14727"/>
    <cellStyle name="메모 4 2 3 6 3" xfId="20483"/>
    <cellStyle name="메모 4 2 3 6 4" xfId="25965"/>
    <cellStyle name="메모 4 2 3 7" xfId="8762"/>
    <cellStyle name="메모 4 2 3 7 2" xfId="14728"/>
    <cellStyle name="메모 4 2 3 7 3" xfId="20484"/>
    <cellStyle name="메모 4 2 3 7 4" xfId="25966"/>
    <cellStyle name="메모 4 2 3 8" xfId="8763"/>
    <cellStyle name="메모 4 2 3 8 2" xfId="14729"/>
    <cellStyle name="메모 4 2 3 8 3" xfId="20485"/>
    <cellStyle name="메모 4 2 3 8 4" xfId="25967"/>
    <cellStyle name="메모 4 2 3 9" xfId="8764"/>
    <cellStyle name="메모 4 2 3 9 2" xfId="14730"/>
    <cellStyle name="메모 4 2 3 9 3" xfId="20486"/>
    <cellStyle name="메모 4 2 3 9 4" xfId="25968"/>
    <cellStyle name="메모 4 2 4" xfId="5458"/>
    <cellStyle name="메모 4 2 4 2" xfId="5746"/>
    <cellStyle name="메모 4 2 4 2 10" xfId="11719"/>
    <cellStyle name="메모 4 2 4 2 11" xfId="17486"/>
    <cellStyle name="메모 4 2 4 2 12" xfId="23004"/>
    <cellStyle name="메모 4 2 4 2 2" xfId="8765"/>
    <cellStyle name="메모 4 2 4 2 2 2" xfId="14731"/>
    <cellStyle name="메모 4 2 4 2 2 3" xfId="20487"/>
    <cellStyle name="메모 4 2 4 2 2 4" xfId="25969"/>
    <cellStyle name="메모 4 2 4 2 3" xfId="8766"/>
    <cellStyle name="메모 4 2 4 2 3 2" xfId="14732"/>
    <cellStyle name="메모 4 2 4 2 3 3" xfId="20488"/>
    <cellStyle name="메모 4 2 4 2 3 4" xfId="25970"/>
    <cellStyle name="메모 4 2 4 2 4" xfId="8767"/>
    <cellStyle name="메모 4 2 4 2 4 2" xfId="14733"/>
    <cellStyle name="메모 4 2 4 2 4 3" xfId="20489"/>
    <cellStyle name="메모 4 2 4 2 4 4" xfId="25971"/>
    <cellStyle name="메모 4 2 4 2 5" xfId="8768"/>
    <cellStyle name="메모 4 2 4 2 5 2" xfId="14734"/>
    <cellStyle name="메모 4 2 4 2 5 3" xfId="20490"/>
    <cellStyle name="메모 4 2 4 2 5 4" xfId="25972"/>
    <cellStyle name="메모 4 2 4 2 6" xfId="8769"/>
    <cellStyle name="메모 4 2 4 2 6 2" xfId="14735"/>
    <cellStyle name="메모 4 2 4 2 6 3" xfId="20491"/>
    <cellStyle name="메모 4 2 4 2 6 4" xfId="25973"/>
    <cellStyle name="메모 4 2 4 2 7" xfId="8770"/>
    <cellStyle name="메모 4 2 4 2 7 2" xfId="14736"/>
    <cellStyle name="메모 4 2 4 2 7 3" xfId="20492"/>
    <cellStyle name="메모 4 2 4 2 7 4" xfId="25974"/>
    <cellStyle name="메모 4 2 4 2 8" xfId="8771"/>
    <cellStyle name="메모 4 2 4 2 8 2" xfId="14737"/>
    <cellStyle name="메모 4 2 4 2 8 3" xfId="20493"/>
    <cellStyle name="메모 4 2 4 2 8 4" xfId="25975"/>
    <cellStyle name="메모 4 2 4 2 9" xfId="8772"/>
    <cellStyle name="메모 4 2 4 2 9 2" xfId="14738"/>
    <cellStyle name="메모 4 2 4 2 9 3" xfId="20494"/>
    <cellStyle name="메모 4 2 4 2 9 4" xfId="25976"/>
    <cellStyle name="메모 4 2 4 3" xfId="5973"/>
    <cellStyle name="메모 4 2 4 3 10" xfId="8773"/>
    <cellStyle name="메모 4 2 4 3 10 2" xfId="14739"/>
    <cellStyle name="메모 4 2 4 3 10 3" xfId="20495"/>
    <cellStyle name="메모 4 2 4 3 10 4" xfId="25977"/>
    <cellStyle name="메모 4 2 4 3 11" xfId="11946"/>
    <cellStyle name="메모 4 2 4 3 12" xfId="17703"/>
    <cellStyle name="메모 4 2 4 3 13" xfId="23200"/>
    <cellStyle name="메모 4 2 4 3 2" xfId="8774"/>
    <cellStyle name="메모 4 2 4 3 2 2" xfId="14740"/>
    <cellStyle name="메모 4 2 4 3 2 3" xfId="20496"/>
    <cellStyle name="메모 4 2 4 3 2 4" xfId="25978"/>
    <cellStyle name="메모 4 2 4 3 3" xfId="8775"/>
    <cellStyle name="메모 4 2 4 3 3 2" xfId="14741"/>
    <cellStyle name="메모 4 2 4 3 3 3" xfId="20497"/>
    <cellStyle name="메모 4 2 4 3 3 4" xfId="25979"/>
    <cellStyle name="메모 4 2 4 3 4" xfId="8776"/>
    <cellStyle name="메모 4 2 4 3 4 2" xfId="14742"/>
    <cellStyle name="메모 4 2 4 3 4 3" xfId="20498"/>
    <cellStyle name="메모 4 2 4 3 4 4" xfId="25980"/>
    <cellStyle name="메모 4 2 4 3 5" xfId="8777"/>
    <cellStyle name="메모 4 2 4 3 5 2" xfId="14743"/>
    <cellStyle name="메모 4 2 4 3 5 3" xfId="20499"/>
    <cellStyle name="메모 4 2 4 3 5 4" xfId="25981"/>
    <cellStyle name="메모 4 2 4 3 6" xfId="8778"/>
    <cellStyle name="메모 4 2 4 3 6 2" xfId="14744"/>
    <cellStyle name="메모 4 2 4 3 6 3" xfId="20500"/>
    <cellStyle name="메모 4 2 4 3 6 4" xfId="25982"/>
    <cellStyle name="메모 4 2 4 3 7" xfId="8779"/>
    <cellStyle name="메모 4 2 4 3 7 2" xfId="14745"/>
    <cellStyle name="메모 4 2 4 3 7 3" xfId="20501"/>
    <cellStyle name="메모 4 2 4 3 7 4" xfId="25983"/>
    <cellStyle name="메모 4 2 4 3 8" xfId="8780"/>
    <cellStyle name="메모 4 2 4 3 8 2" xfId="14746"/>
    <cellStyle name="메모 4 2 4 3 8 3" xfId="20502"/>
    <cellStyle name="메모 4 2 4 3 8 4" xfId="25984"/>
    <cellStyle name="메모 4 2 4 3 9" xfId="8781"/>
    <cellStyle name="메모 4 2 4 3 9 2" xfId="14747"/>
    <cellStyle name="메모 4 2 4 3 9 3" xfId="20503"/>
    <cellStyle name="메모 4 2 4 3 9 4" xfId="25985"/>
    <cellStyle name="메모 4 2 4 4" xfId="8782"/>
    <cellStyle name="메모 4 2 4 4 2" xfId="14748"/>
    <cellStyle name="메모 4 2 4 4 3" xfId="20504"/>
    <cellStyle name="메모 4 2 4 4 4" xfId="25986"/>
    <cellStyle name="메모 4 2 4 5" xfId="8783"/>
    <cellStyle name="메모 4 2 4 5 2" xfId="14749"/>
    <cellStyle name="메모 4 2 4 5 3" xfId="20505"/>
    <cellStyle name="메모 4 2 4 5 4" xfId="25987"/>
    <cellStyle name="메모 4 2 4 6" xfId="8784"/>
    <cellStyle name="메모 4 2 4 6 2" xfId="14750"/>
    <cellStyle name="메모 4 2 4 6 3" xfId="20506"/>
    <cellStyle name="메모 4 2 4 6 4" xfId="25988"/>
    <cellStyle name="메모 4 2 4 7" xfId="11452"/>
    <cellStyle name="메모 4 2 4 8" xfId="17245"/>
    <cellStyle name="메모 4 2 5" xfId="5481"/>
    <cellStyle name="메모 4 2 5 2" xfId="5769"/>
    <cellStyle name="메모 4 2 5 2 10" xfId="11742"/>
    <cellStyle name="메모 4 2 5 2 11" xfId="17509"/>
    <cellStyle name="메모 4 2 5 2 12" xfId="23022"/>
    <cellStyle name="메모 4 2 5 2 2" xfId="8785"/>
    <cellStyle name="메모 4 2 5 2 2 2" xfId="14751"/>
    <cellStyle name="메모 4 2 5 2 2 3" xfId="20507"/>
    <cellStyle name="메모 4 2 5 2 2 4" xfId="25989"/>
    <cellStyle name="메모 4 2 5 2 3" xfId="8786"/>
    <cellStyle name="메모 4 2 5 2 3 2" xfId="14752"/>
    <cellStyle name="메모 4 2 5 2 3 3" xfId="20508"/>
    <cellStyle name="메모 4 2 5 2 3 4" xfId="25990"/>
    <cellStyle name="메모 4 2 5 2 4" xfId="8787"/>
    <cellStyle name="메모 4 2 5 2 4 2" xfId="14753"/>
    <cellStyle name="메모 4 2 5 2 4 3" xfId="20509"/>
    <cellStyle name="메모 4 2 5 2 4 4" xfId="25991"/>
    <cellStyle name="메모 4 2 5 2 5" xfId="8788"/>
    <cellStyle name="메모 4 2 5 2 5 2" xfId="14754"/>
    <cellStyle name="메모 4 2 5 2 5 3" xfId="20510"/>
    <cellStyle name="메모 4 2 5 2 5 4" xfId="25992"/>
    <cellStyle name="메모 4 2 5 2 6" xfId="8789"/>
    <cellStyle name="메모 4 2 5 2 6 2" xfId="14755"/>
    <cellStyle name="메모 4 2 5 2 6 3" xfId="20511"/>
    <cellStyle name="메모 4 2 5 2 6 4" xfId="25993"/>
    <cellStyle name="메모 4 2 5 2 7" xfId="8790"/>
    <cellStyle name="메모 4 2 5 2 7 2" xfId="14756"/>
    <cellStyle name="메모 4 2 5 2 7 3" xfId="20512"/>
    <cellStyle name="메모 4 2 5 2 7 4" xfId="25994"/>
    <cellStyle name="메모 4 2 5 2 8" xfId="8791"/>
    <cellStyle name="메모 4 2 5 2 8 2" xfId="14757"/>
    <cellStyle name="메모 4 2 5 2 8 3" xfId="20513"/>
    <cellStyle name="메모 4 2 5 2 8 4" xfId="25995"/>
    <cellStyle name="메모 4 2 5 2 9" xfId="8792"/>
    <cellStyle name="메모 4 2 5 2 9 2" xfId="14758"/>
    <cellStyle name="메모 4 2 5 2 9 3" xfId="20514"/>
    <cellStyle name="메모 4 2 5 2 9 4" xfId="25996"/>
    <cellStyle name="메모 4 2 5 3" xfId="5994"/>
    <cellStyle name="메모 4 2 5 3 10" xfId="8793"/>
    <cellStyle name="메모 4 2 5 3 10 2" xfId="14759"/>
    <cellStyle name="메모 4 2 5 3 10 3" xfId="20515"/>
    <cellStyle name="메모 4 2 5 3 10 4" xfId="25997"/>
    <cellStyle name="메모 4 2 5 3 11" xfId="11967"/>
    <cellStyle name="메모 4 2 5 3 12" xfId="17724"/>
    <cellStyle name="메모 4 2 5 3 13" xfId="23221"/>
    <cellStyle name="메모 4 2 5 3 2" xfId="8794"/>
    <cellStyle name="메모 4 2 5 3 2 2" xfId="14760"/>
    <cellStyle name="메모 4 2 5 3 2 3" xfId="20516"/>
    <cellStyle name="메모 4 2 5 3 2 4" xfId="25998"/>
    <cellStyle name="메모 4 2 5 3 3" xfId="8795"/>
    <cellStyle name="메모 4 2 5 3 3 2" xfId="14761"/>
    <cellStyle name="메모 4 2 5 3 3 3" xfId="20517"/>
    <cellStyle name="메모 4 2 5 3 3 4" xfId="25999"/>
    <cellStyle name="메모 4 2 5 3 4" xfId="8796"/>
    <cellStyle name="메모 4 2 5 3 4 2" xfId="14762"/>
    <cellStyle name="메모 4 2 5 3 4 3" xfId="20518"/>
    <cellStyle name="메모 4 2 5 3 4 4" xfId="26000"/>
    <cellStyle name="메모 4 2 5 3 5" xfId="8797"/>
    <cellStyle name="메모 4 2 5 3 5 2" xfId="14763"/>
    <cellStyle name="메모 4 2 5 3 5 3" xfId="20519"/>
    <cellStyle name="메모 4 2 5 3 5 4" xfId="26001"/>
    <cellStyle name="메모 4 2 5 3 6" xfId="8798"/>
    <cellStyle name="메모 4 2 5 3 6 2" xfId="14764"/>
    <cellStyle name="메모 4 2 5 3 6 3" xfId="20520"/>
    <cellStyle name="메모 4 2 5 3 6 4" xfId="26002"/>
    <cellStyle name="메모 4 2 5 3 7" xfId="8799"/>
    <cellStyle name="메모 4 2 5 3 7 2" xfId="14765"/>
    <cellStyle name="메모 4 2 5 3 7 3" xfId="20521"/>
    <cellStyle name="메모 4 2 5 3 7 4" xfId="26003"/>
    <cellStyle name="메모 4 2 5 3 8" xfId="8800"/>
    <cellStyle name="메모 4 2 5 3 8 2" xfId="14766"/>
    <cellStyle name="메모 4 2 5 3 8 3" xfId="20522"/>
    <cellStyle name="메모 4 2 5 3 8 4" xfId="26004"/>
    <cellStyle name="메모 4 2 5 3 9" xfId="8801"/>
    <cellStyle name="메모 4 2 5 3 9 2" xfId="14767"/>
    <cellStyle name="메모 4 2 5 3 9 3" xfId="20523"/>
    <cellStyle name="메모 4 2 5 3 9 4" xfId="26005"/>
    <cellStyle name="메모 4 2 5 4" xfId="8802"/>
    <cellStyle name="메모 4 2 5 4 2" xfId="14768"/>
    <cellStyle name="메모 4 2 5 4 3" xfId="20524"/>
    <cellStyle name="메모 4 2 5 4 4" xfId="26006"/>
    <cellStyle name="메모 4 2 5 5" xfId="8803"/>
    <cellStyle name="메모 4 2 5 5 2" xfId="14769"/>
    <cellStyle name="메모 4 2 5 5 3" xfId="20525"/>
    <cellStyle name="메모 4 2 5 5 4" xfId="26007"/>
    <cellStyle name="메모 4 2 5 6" xfId="8804"/>
    <cellStyle name="메모 4 2 5 6 2" xfId="14770"/>
    <cellStyle name="메모 4 2 5 6 3" xfId="20526"/>
    <cellStyle name="메모 4 2 5 6 4" xfId="26008"/>
    <cellStyle name="메모 4 2 5 7" xfId="8805"/>
    <cellStyle name="메모 4 2 5 7 2" xfId="14771"/>
    <cellStyle name="메모 4 2 5 7 3" xfId="20527"/>
    <cellStyle name="메모 4 2 5 7 4" xfId="26009"/>
    <cellStyle name="메모 4 2 5 8" xfId="11475"/>
    <cellStyle name="메모 4 2 5 9" xfId="17268"/>
    <cellStyle name="메모 4 2 6" xfId="5469"/>
    <cellStyle name="메모 4 2 6 10" xfId="17256"/>
    <cellStyle name="메모 4 2 6 11" xfId="22877"/>
    <cellStyle name="메모 4 2 6 2" xfId="5757"/>
    <cellStyle name="메모 4 2 6 2 10" xfId="8806"/>
    <cellStyle name="메모 4 2 6 2 10 2" xfId="14772"/>
    <cellStyle name="메모 4 2 6 2 10 3" xfId="20528"/>
    <cellStyle name="메모 4 2 6 2 10 4" xfId="26010"/>
    <cellStyle name="메모 4 2 6 2 11" xfId="11730"/>
    <cellStyle name="메모 4 2 6 2 12" xfId="17497"/>
    <cellStyle name="메모 4 2 6 2 13" xfId="23013"/>
    <cellStyle name="메모 4 2 6 2 2" xfId="8807"/>
    <cellStyle name="메모 4 2 6 2 2 2" xfId="14773"/>
    <cellStyle name="메모 4 2 6 2 2 3" xfId="20529"/>
    <cellStyle name="메모 4 2 6 2 2 4" xfId="26011"/>
    <cellStyle name="메모 4 2 6 2 3" xfId="8808"/>
    <cellStyle name="메모 4 2 6 2 3 2" xfId="14774"/>
    <cellStyle name="메모 4 2 6 2 3 3" xfId="20530"/>
    <cellStyle name="메모 4 2 6 2 3 4" xfId="26012"/>
    <cellStyle name="메모 4 2 6 2 4" xfId="8809"/>
    <cellStyle name="메모 4 2 6 2 4 2" xfId="14775"/>
    <cellStyle name="메모 4 2 6 2 4 3" xfId="20531"/>
    <cellStyle name="메모 4 2 6 2 4 4" xfId="26013"/>
    <cellStyle name="메모 4 2 6 2 5" xfId="8810"/>
    <cellStyle name="메모 4 2 6 2 5 2" xfId="14776"/>
    <cellStyle name="메모 4 2 6 2 5 3" xfId="20532"/>
    <cellStyle name="메모 4 2 6 2 5 4" xfId="26014"/>
    <cellStyle name="메모 4 2 6 2 6" xfId="8811"/>
    <cellStyle name="메모 4 2 6 2 6 2" xfId="14777"/>
    <cellStyle name="메모 4 2 6 2 6 3" xfId="20533"/>
    <cellStyle name="메모 4 2 6 2 6 4" xfId="26015"/>
    <cellStyle name="메모 4 2 6 2 7" xfId="8812"/>
    <cellStyle name="메모 4 2 6 2 7 2" xfId="14778"/>
    <cellStyle name="메모 4 2 6 2 7 3" xfId="20534"/>
    <cellStyle name="메모 4 2 6 2 7 4" xfId="26016"/>
    <cellStyle name="메모 4 2 6 2 8" xfId="8813"/>
    <cellStyle name="메모 4 2 6 2 8 2" xfId="14779"/>
    <cellStyle name="메모 4 2 6 2 8 3" xfId="20535"/>
    <cellStyle name="메모 4 2 6 2 8 4" xfId="26017"/>
    <cellStyle name="메모 4 2 6 2 9" xfId="8814"/>
    <cellStyle name="메모 4 2 6 2 9 2" xfId="14780"/>
    <cellStyle name="메모 4 2 6 2 9 3" xfId="20536"/>
    <cellStyle name="메모 4 2 6 2 9 4" xfId="26018"/>
    <cellStyle name="메모 4 2 6 3" xfId="5984"/>
    <cellStyle name="메모 4 2 6 3 10" xfId="8815"/>
    <cellStyle name="메모 4 2 6 3 10 2" xfId="14781"/>
    <cellStyle name="메모 4 2 6 3 10 3" xfId="20537"/>
    <cellStyle name="메모 4 2 6 3 10 4" xfId="26019"/>
    <cellStyle name="메모 4 2 6 3 11" xfId="11957"/>
    <cellStyle name="메모 4 2 6 3 12" xfId="17714"/>
    <cellStyle name="메모 4 2 6 3 13" xfId="23211"/>
    <cellStyle name="메모 4 2 6 3 2" xfId="8816"/>
    <cellStyle name="메모 4 2 6 3 2 2" xfId="14782"/>
    <cellStyle name="메모 4 2 6 3 2 3" xfId="20538"/>
    <cellStyle name="메모 4 2 6 3 2 4" xfId="26020"/>
    <cellStyle name="메모 4 2 6 3 3" xfId="8817"/>
    <cellStyle name="메모 4 2 6 3 3 2" xfId="14783"/>
    <cellStyle name="메모 4 2 6 3 3 3" xfId="20539"/>
    <cellStyle name="메모 4 2 6 3 3 4" xfId="26021"/>
    <cellStyle name="메모 4 2 6 3 4" xfId="8818"/>
    <cellStyle name="메모 4 2 6 3 4 2" xfId="14784"/>
    <cellStyle name="메모 4 2 6 3 4 3" xfId="20540"/>
    <cellStyle name="메모 4 2 6 3 4 4" xfId="26022"/>
    <cellStyle name="메모 4 2 6 3 5" xfId="8819"/>
    <cellStyle name="메모 4 2 6 3 5 2" xfId="14785"/>
    <cellStyle name="메모 4 2 6 3 5 3" xfId="20541"/>
    <cellStyle name="메모 4 2 6 3 5 4" xfId="26023"/>
    <cellStyle name="메모 4 2 6 3 6" xfId="8820"/>
    <cellStyle name="메모 4 2 6 3 6 2" xfId="14786"/>
    <cellStyle name="메모 4 2 6 3 6 3" xfId="20542"/>
    <cellStyle name="메모 4 2 6 3 6 4" xfId="26024"/>
    <cellStyle name="메모 4 2 6 3 7" xfId="8821"/>
    <cellStyle name="메모 4 2 6 3 7 2" xfId="14787"/>
    <cellStyle name="메모 4 2 6 3 7 3" xfId="20543"/>
    <cellStyle name="메모 4 2 6 3 7 4" xfId="26025"/>
    <cellStyle name="메모 4 2 6 3 8" xfId="8822"/>
    <cellStyle name="메모 4 2 6 3 8 2" xfId="14788"/>
    <cellStyle name="메모 4 2 6 3 8 3" xfId="20544"/>
    <cellStyle name="메모 4 2 6 3 8 4" xfId="26026"/>
    <cellStyle name="메모 4 2 6 3 9" xfId="8823"/>
    <cellStyle name="메모 4 2 6 3 9 2" xfId="14789"/>
    <cellStyle name="메모 4 2 6 3 9 3" xfId="20545"/>
    <cellStyle name="메모 4 2 6 3 9 4" xfId="26027"/>
    <cellStyle name="메모 4 2 6 4" xfId="8824"/>
    <cellStyle name="메모 4 2 6 4 2" xfId="14790"/>
    <cellStyle name="메모 4 2 6 4 3" xfId="20546"/>
    <cellStyle name="메모 4 2 6 4 4" xfId="26028"/>
    <cellStyle name="메모 4 2 6 5" xfId="8825"/>
    <cellStyle name="메모 4 2 6 5 2" xfId="14791"/>
    <cellStyle name="메모 4 2 6 5 3" xfId="20547"/>
    <cellStyle name="메모 4 2 6 5 4" xfId="26029"/>
    <cellStyle name="메모 4 2 6 6" xfId="8826"/>
    <cellStyle name="메모 4 2 6 6 2" xfId="14792"/>
    <cellStyle name="메모 4 2 6 6 3" xfId="20548"/>
    <cellStyle name="메모 4 2 6 6 4" xfId="26030"/>
    <cellStyle name="메모 4 2 6 7" xfId="8827"/>
    <cellStyle name="메모 4 2 6 7 2" xfId="14793"/>
    <cellStyle name="메모 4 2 6 7 3" xfId="20549"/>
    <cellStyle name="메모 4 2 6 7 4" xfId="26031"/>
    <cellStyle name="메모 4 2 6 8" xfId="8828"/>
    <cellStyle name="메모 4 2 6 8 2" xfId="14794"/>
    <cellStyle name="메모 4 2 6 8 3" xfId="20550"/>
    <cellStyle name="메모 4 2 6 8 4" xfId="26032"/>
    <cellStyle name="메모 4 2 6 9" xfId="11463"/>
    <cellStyle name="메모 4 2 7" xfId="8829"/>
    <cellStyle name="메모 4 2 7 2" xfId="14795"/>
    <cellStyle name="메모 4 2 7 3" xfId="20551"/>
    <cellStyle name="메모 4 2 7 4" xfId="26033"/>
    <cellStyle name="메모 4 2 8" xfId="11236"/>
    <cellStyle name="메모 4 3" xfId="5164"/>
    <cellStyle name="메모 4 3 2" xfId="5375"/>
    <cellStyle name="메모 4 3 2 2" xfId="5663"/>
    <cellStyle name="메모 4 3 2 2 10" xfId="11636"/>
    <cellStyle name="메모 4 3 2 2 11" xfId="17406"/>
    <cellStyle name="메모 4 3 2 2 12" xfId="22938"/>
    <cellStyle name="메모 4 3 2 2 2" xfId="8830"/>
    <cellStyle name="메모 4 3 2 2 2 2" xfId="14796"/>
    <cellStyle name="메모 4 3 2 2 2 3" xfId="20552"/>
    <cellStyle name="메모 4 3 2 2 2 4" xfId="26034"/>
    <cellStyle name="메모 4 3 2 2 3" xfId="8831"/>
    <cellStyle name="메모 4 3 2 2 3 2" xfId="14797"/>
    <cellStyle name="메모 4 3 2 2 3 3" xfId="20553"/>
    <cellStyle name="메모 4 3 2 2 3 4" xfId="26035"/>
    <cellStyle name="메모 4 3 2 2 4" xfId="8832"/>
    <cellStyle name="메모 4 3 2 2 4 2" xfId="14798"/>
    <cellStyle name="메모 4 3 2 2 4 3" xfId="20554"/>
    <cellStyle name="메모 4 3 2 2 4 4" xfId="26036"/>
    <cellStyle name="메모 4 3 2 2 5" xfId="8833"/>
    <cellStyle name="메모 4 3 2 2 5 2" xfId="14799"/>
    <cellStyle name="메모 4 3 2 2 5 3" xfId="20555"/>
    <cellStyle name="메모 4 3 2 2 5 4" xfId="26037"/>
    <cellStyle name="메모 4 3 2 2 6" xfId="8834"/>
    <cellStyle name="메모 4 3 2 2 6 2" xfId="14800"/>
    <cellStyle name="메모 4 3 2 2 6 3" xfId="20556"/>
    <cellStyle name="메모 4 3 2 2 6 4" xfId="26038"/>
    <cellStyle name="메모 4 3 2 2 7" xfId="8835"/>
    <cellStyle name="메모 4 3 2 2 7 2" xfId="14801"/>
    <cellStyle name="메모 4 3 2 2 7 3" xfId="20557"/>
    <cellStyle name="메모 4 3 2 2 7 4" xfId="26039"/>
    <cellStyle name="메모 4 3 2 2 8" xfId="8836"/>
    <cellStyle name="메모 4 3 2 2 8 2" xfId="14802"/>
    <cellStyle name="메모 4 3 2 2 8 3" xfId="20558"/>
    <cellStyle name="메모 4 3 2 2 8 4" xfId="26040"/>
    <cellStyle name="메모 4 3 2 2 9" xfId="8837"/>
    <cellStyle name="메모 4 3 2 2 9 2" xfId="14803"/>
    <cellStyle name="메모 4 3 2 2 9 3" xfId="20559"/>
    <cellStyle name="메모 4 3 2 2 9 4" xfId="26041"/>
    <cellStyle name="메모 4 3 2 3" xfId="5905"/>
    <cellStyle name="메모 4 3 2 3 10" xfId="8838"/>
    <cellStyle name="메모 4 3 2 3 10 2" xfId="14804"/>
    <cellStyle name="메모 4 3 2 3 10 3" xfId="20560"/>
    <cellStyle name="메모 4 3 2 3 10 4" xfId="26042"/>
    <cellStyle name="메모 4 3 2 3 11" xfId="11878"/>
    <cellStyle name="메모 4 3 2 3 12" xfId="17635"/>
    <cellStyle name="메모 4 3 2 3 13" xfId="23132"/>
    <cellStyle name="메모 4 3 2 3 2" xfId="8839"/>
    <cellStyle name="메모 4 3 2 3 2 2" xfId="14805"/>
    <cellStyle name="메모 4 3 2 3 2 3" xfId="20561"/>
    <cellStyle name="메모 4 3 2 3 2 4" xfId="26043"/>
    <cellStyle name="메모 4 3 2 3 3" xfId="8840"/>
    <cellStyle name="메모 4 3 2 3 3 2" xfId="14806"/>
    <cellStyle name="메모 4 3 2 3 3 3" xfId="20562"/>
    <cellStyle name="메모 4 3 2 3 3 4" xfId="26044"/>
    <cellStyle name="메모 4 3 2 3 4" xfId="8841"/>
    <cellStyle name="메모 4 3 2 3 4 2" xfId="14807"/>
    <cellStyle name="메모 4 3 2 3 4 3" xfId="20563"/>
    <cellStyle name="메모 4 3 2 3 4 4" xfId="26045"/>
    <cellStyle name="메모 4 3 2 3 5" xfId="8842"/>
    <cellStyle name="메모 4 3 2 3 5 2" xfId="14808"/>
    <cellStyle name="메모 4 3 2 3 5 3" xfId="20564"/>
    <cellStyle name="메모 4 3 2 3 5 4" xfId="26046"/>
    <cellStyle name="메모 4 3 2 3 6" xfId="8843"/>
    <cellStyle name="메모 4 3 2 3 6 2" xfId="14809"/>
    <cellStyle name="메모 4 3 2 3 6 3" xfId="20565"/>
    <cellStyle name="메모 4 3 2 3 6 4" xfId="26047"/>
    <cellStyle name="메모 4 3 2 3 7" xfId="8844"/>
    <cellStyle name="메모 4 3 2 3 7 2" xfId="14810"/>
    <cellStyle name="메모 4 3 2 3 7 3" xfId="20566"/>
    <cellStyle name="메모 4 3 2 3 7 4" xfId="26048"/>
    <cellStyle name="메모 4 3 2 3 8" xfId="8845"/>
    <cellStyle name="메모 4 3 2 3 8 2" xfId="14811"/>
    <cellStyle name="메모 4 3 2 3 8 3" xfId="20567"/>
    <cellStyle name="메모 4 3 2 3 8 4" xfId="26049"/>
    <cellStyle name="메모 4 3 2 3 9" xfId="8846"/>
    <cellStyle name="메모 4 3 2 3 9 2" xfId="14812"/>
    <cellStyle name="메모 4 3 2 3 9 3" xfId="20568"/>
    <cellStyle name="메모 4 3 2 3 9 4" xfId="26050"/>
    <cellStyle name="메모 4 3 2 4" xfId="8847"/>
    <cellStyle name="메모 4 3 2 4 2" xfId="14813"/>
    <cellStyle name="메모 4 3 2 4 3" xfId="20569"/>
    <cellStyle name="메모 4 3 2 4 4" xfId="26051"/>
    <cellStyle name="메모 4 3 2 5" xfId="8848"/>
    <cellStyle name="메모 4 3 2 5 2" xfId="14814"/>
    <cellStyle name="메모 4 3 2 5 3" xfId="20570"/>
    <cellStyle name="메모 4 3 2 5 4" xfId="26052"/>
    <cellStyle name="메모 4 3 2 6" xfId="8849"/>
    <cellStyle name="메모 4 3 2 6 2" xfId="14815"/>
    <cellStyle name="메모 4 3 2 6 3" xfId="20571"/>
    <cellStyle name="메모 4 3 2 6 4" xfId="26053"/>
    <cellStyle name="메모 4 3 2 7" xfId="11369"/>
    <cellStyle name="메모 4 3 2 8" xfId="17172"/>
    <cellStyle name="메모 4 3 3" xfId="5441"/>
    <cellStyle name="메모 4 3 3 2" xfId="5729"/>
    <cellStyle name="메모 4 3 3 2 10" xfId="11702"/>
    <cellStyle name="메모 4 3 3 2 11" xfId="17469"/>
    <cellStyle name="메모 4 3 3 2 12" xfId="22990"/>
    <cellStyle name="메모 4 3 3 2 2" xfId="8850"/>
    <cellStyle name="메모 4 3 3 2 2 2" xfId="14816"/>
    <cellStyle name="메모 4 3 3 2 2 3" xfId="20572"/>
    <cellStyle name="메모 4 3 3 2 2 4" xfId="26054"/>
    <cellStyle name="메모 4 3 3 2 3" xfId="8851"/>
    <cellStyle name="메모 4 3 3 2 3 2" xfId="14817"/>
    <cellStyle name="메모 4 3 3 2 3 3" xfId="20573"/>
    <cellStyle name="메모 4 3 3 2 3 4" xfId="26055"/>
    <cellStyle name="메모 4 3 3 2 4" xfId="8852"/>
    <cellStyle name="메모 4 3 3 2 4 2" xfId="14818"/>
    <cellStyle name="메모 4 3 3 2 4 3" xfId="20574"/>
    <cellStyle name="메모 4 3 3 2 4 4" xfId="26056"/>
    <cellStyle name="메모 4 3 3 2 5" xfId="8853"/>
    <cellStyle name="메모 4 3 3 2 5 2" xfId="14819"/>
    <cellStyle name="메모 4 3 3 2 5 3" xfId="20575"/>
    <cellStyle name="메모 4 3 3 2 5 4" xfId="26057"/>
    <cellStyle name="메모 4 3 3 2 6" xfId="8854"/>
    <cellStyle name="메모 4 3 3 2 6 2" xfId="14820"/>
    <cellStyle name="메모 4 3 3 2 6 3" xfId="20576"/>
    <cellStyle name="메모 4 3 3 2 6 4" xfId="26058"/>
    <cellStyle name="메모 4 3 3 2 7" xfId="8855"/>
    <cellStyle name="메모 4 3 3 2 7 2" xfId="14821"/>
    <cellStyle name="메모 4 3 3 2 7 3" xfId="20577"/>
    <cellStyle name="메모 4 3 3 2 7 4" xfId="26059"/>
    <cellStyle name="메모 4 3 3 2 8" xfId="8856"/>
    <cellStyle name="메모 4 3 3 2 8 2" xfId="14822"/>
    <cellStyle name="메모 4 3 3 2 8 3" xfId="20578"/>
    <cellStyle name="메모 4 3 3 2 8 4" xfId="26060"/>
    <cellStyle name="메모 4 3 3 2 9" xfId="8857"/>
    <cellStyle name="메모 4 3 3 2 9 2" xfId="14823"/>
    <cellStyle name="메모 4 3 3 2 9 3" xfId="20579"/>
    <cellStyle name="메모 4 3 3 2 9 4" xfId="26061"/>
    <cellStyle name="메모 4 3 3 3" xfId="5960"/>
    <cellStyle name="메모 4 3 3 3 10" xfId="8858"/>
    <cellStyle name="메모 4 3 3 3 10 2" xfId="14824"/>
    <cellStyle name="메모 4 3 3 3 10 3" xfId="20580"/>
    <cellStyle name="메모 4 3 3 3 10 4" xfId="26062"/>
    <cellStyle name="메모 4 3 3 3 11" xfId="11933"/>
    <cellStyle name="메모 4 3 3 3 12" xfId="17690"/>
    <cellStyle name="메모 4 3 3 3 13" xfId="23187"/>
    <cellStyle name="메모 4 3 3 3 2" xfId="8859"/>
    <cellStyle name="메모 4 3 3 3 2 2" xfId="14825"/>
    <cellStyle name="메모 4 3 3 3 2 3" xfId="20581"/>
    <cellStyle name="메모 4 3 3 3 2 4" xfId="26063"/>
    <cellStyle name="메모 4 3 3 3 3" xfId="8860"/>
    <cellStyle name="메모 4 3 3 3 3 2" xfId="14826"/>
    <cellStyle name="메모 4 3 3 3 3 3" xfId="20582"/>
    <cellStyle name="메모 4 3 3 3 3 4" xfId="26064"/>
    <cellStyle name="메모 4 3 3 3 4" xfId="8861"/>
    <cellStyle name="메모 4 3 3 3 4 2" xfId="14827"/>
    <cellStyle name="메모 4 3 3 3 4 3" xfId="20583"/>
    <cellStyle name="메모 4 3 3 3 4 4" xfId="26065"/>
    <cellStyle name="메모 4 3 3 3 5" xfId="8862"/>
    <cellStyle name="메모 4 3 3 3 5 2" xfId="14828"/>
    <cellStyle name="메모 4 3 3 3 5 3" xfId="20584"/>
    <cellStyle name="메모 4 3 3 3 5 4" xfId="26066"/>
    <cellStyle name="메모 4 3 3 3 6" xfId="8863"/>
    <cellStyle name="메모 4 3 3 3 6 2" xfId="14829"/>
    <cellStyle name="메모 4 3 3 3 6 3" xfId="20585"/>
    <cellStyle name="메모 4 3 3 3 6 4" xfId="26067"/>
    <cellStyle name="메모 4 3 3 3 7" xfId="8864"/>
    <cellStyle name="메모 4 3 3 3 7 2" xfId="14830"/>
    <cellStyle name="메모 4 3 3 3 7 3" xfId="20586"/>
    <cellStyle name="메모 4 3 3 3 7 4" xfId="26068"/>
    <cellStyle name="메모 4 3 3 3 8" xfId="8865"/>
    <cellStyle name="메모 4 3 3 3 8 2" xfId="14831"/>
    <cellStyle name="메모 4 3 3 3 8 3" xfId="20587"/>
    <cellStyle name="메모 4 3 3 3 8 4" xfId="26069"/>
    <cellStyle name="메모 4 3 3 3 9" xfId="8866"/>
    <cellStyle name="메모 4 3 3 3 9 2" xfId="14832"/>
    <cellStyle name="메모 4 3 3 3 9 3" xfId="20588"/>
    <cellStyle name="메모 4 3 3 3 9 4" xfId="26070"/>
    <cellStyle name="메모 4 3 3 4" xfId="8867"/>
    <cellStyle name="메모 4 3 3 4 2" xfId="14833"/>
    <cellStyle name="메모 4 3 3 4 3" xfId="20589"/>
    <cellStyle name="메모 4 3 3 4 4" xfId="26071"/>
    <cellStyle name="메모 4 3 3 5" xfId="8868"/>
    <cellStyle name="메모 4 3 3 5 2" xfId="14834"/>
    <cellStyle name="메모 4 3 3 5 3" xfId="20590"/>
    <cellStyle name="메모 4 3 3 5 4" xfId="26072"/>
    <cellStyle name="메모 4 3 3 6" xfId="8869"/>
    <cellStyle name="메모 4 3 3 6 2" xfId="14835"/>
    <cellStyle name="메모 4 3 3 6 3" xfId="20591"/>
    <cellStyle name="메모 4 3 3 6 4" xfId="26073"/>
    <cellStyle name="메모 4 3 3 7" xfId="11435"/>
    <cellStyle name="메모 4 3 3 8" xfId="17230"/>
    <cellStyle name="메모 4 3 4" xfId="5532"/>
    <cellStyle name="메모 4 3 4 2" xfId="5820"/>
    <cellStyle name="메모 4 3 4 2 10" xfId="11793"/>
    <cellStyle name="메모 4 3 4 2 11" xfId="17556"/>
    <cellStyle name="메모 4 3 4 2 12" xfId="23072"/>
    <cellStyle name="메모 4 3 4 2 2" xfId="8870"/>
    <cellStyle name="메모 4 3 4 2 2 2" xfId="14836"/>
    <cellStyle name="메모 4 3 4 2 2 3" xfId="20592"/>
    <cellStyle name="메모 4 3 4 2 2 4" xfId="26074"/>
    <cellStyle name="메모 4 3 4 2 3" xfId="8871"/>
    <cellStyle name="메모 4 3 4 2 3 2" xfId="14837"/>
    <cellStyle name="메모 4 3 4 2 3 3" xfId="20593"/>
    <cellStyle name="메모 4 3 4 2 3 4" xfId="26075"/>
    <cellStyle name="메모 4 3 4 2 4" xfId="8872"/>
    <cellStyle name="메모 4 3 4 2 4 2" xfId="14838"/>
    <cellStyle name="메모 4 3 4 2 4 3" xfId="20594"/>
    <cellStyle name="메모 4 3 4 2 4 4" xfId="26076"/>
    <cellStyle name="메모 4 3 4 2 5" xfId="8873"/>
    <cellStyle name="메모 4 3 4 2 5 2" xfId="14839"/>
    <cellStyle name="메모 4 3 4 2 5 3" xfId="20595"/>
    <cellStyle name="메모 4 3 4 2 5 4" xfId="26077"/>
    <cellStyle name="메모 4 3 4 2 6" xfId="8874"/>
    <cellStyle name="메모 4 3 4 2 6 2" xfId="14840"/>
    <cellStyle name="메모 4 3 4 2 6 3" xfId="20596"/>
    <cellStyle name="메모 4 3 4 2 6 4" xfId="26078"/>
    <cellStyle name="메모 4 3 4 2 7" xfId="8875"/>
    <cellStyle name="메모 4 3 4 2 7 2" xfId="14841"/>
    <cellStyle name="메모 4 3 4 2 7 3" xfId="20597"/>
    <cellStyle name="메모 4 3 4 2 7 4" xfId="26079"/>
    <cellStyle name="메모 4 3 4 2 8" xfId="8876"/>
    <cellStyle name="메모 4 3 4 2 8 2" xfId="14842"/>
    <cellStyle name="메모 4 3 4 2 8 3" xfId="20598"/>
    <cellStyle name="메모 4 3 4 2 8 4" xfId="26080"/>
    <cellStyle name="메모 4 3 4 2 9" xfId="8877"/>
    <cellStyle name="메모 4 3 4 2 9 2" xfId="14843"/>
    <cellStyle name="메모 4 3 4 2 9 3" xfId="20599"/>
    <cellStyle name="메모 4 3 4 2 9 4" xfId="26081"/>
    <cellStyle name="메모 4 3 4 3" xfId="6043"/>
    <cellStyle name="메모 4 3 4 3 10" xfId="8878"/>
    <cellStyle name="메모 4 3 4 3 10 2" xfId="14844"/>
    <cellStyle name="메모 4 3 4 3 10 3" xfId="20600"/>
    <cellStyle name="메모 4 3 4 3 10 4" xfId="26082"/>
    <cellStyle name="메모 4 3 4 3 11" xfId="12015"/>
    <cellStyle name="메모 4 3 4 3 12" xfId="17772"/>
    <cellStyle name="메모 4 3 4 3 13" xfId="23269"/>
    <cellStyle name="메모 4 3 4 3 2" xfId="8879"/>
    <cellStyle name="메모 4 3 4 3 2 2" xfId="14845"/>
    <cellStyle name="메모 4 3 4 3 2 3" xfId="20601"/>
    <cellStyle name="메모 4 3 4 3 2 4" xfId="26083"/>
    <cellStyle name="메모 4 3 4 3 3" xfId="8880"/>
    <cellStyle name="메모 4 3 4 3 3 2" xfId="14846"/>
    <cellStyle name="메모 4 3 4 3 3 3" xfId="20602"/>
    <cellStyle name="메모 4 3 4 3 3 4" xfId="26084"/>
    <cellStyle name="메모 4 3 4 3 4" xfId="8881"/>
    <cellStyle name="메모 4 3 4 3 4 2" xfId="14847"/>
    <cellStyle name="메모 4 3 4 3 4 3" xfId="20603"/>
    <cellStyle name="메모 4 3 4 3 4 4" xfId="26085"/>
    <cellStyle name="메모 4 3 4 3 5" xfId="8882"/>
    <cellStyle name="메모 4 3 4 3 5 2" xfId="14848"/>
    <cellStyle name="메모 4 3 4 3 5 3" xfId="20604"/>
    <cellStyle name="메모 4 3 4 3 5 4" xfId="26086"/>
    <cellStyle name="메모 4 3 4 3 6" xfId="8883"/>
    <cellStyle name="메모 4 3 4 3 6 2" xfId="14849"/>
    <cellStyle name="메모 4 3 4 3 6 3" xfId="20605"/>
    <cellStyle name="메모 4 3 4 3 6 4" xfId="26087"/>
    <cellStyle name="메모 4 3 4 3 7" xfId="8884"/>
    <cellStyle name="메모 4 3 4 3 7 2" xfId="14850"/>
    <cellStyle name="메모 4 3 4 3 7 3" xfId="20606"/>
    <cellStyle name="메모 4 3 4 3 7 4" xfId="26088"/>
    <cellStyle name="메모 4 3 4 3 8" xfId="8885"/>
    <cellStyle name="메모 4 3 4 3 8 2" xfId="14851"/>
    <cellStyle name="메모 4 3 4 3 8 3" xfId="20607"/>
    <cellStyle name="메모 4 3 4 3 8 4" xfId="26089"/>
    <cellStyle name="메모 4 3 4 3 9" xfId="8886"/>
    <cellStyle name="메모 4 3 4 3 9 2" xfId="14852"/>
    <cellStyle name="메모 4 3 4 3 9 3" xfId="20608"/>
    <cellStyle name="메모 4 3 4 3 9 4" xfId="26090"/>
    <cellStyle name="메모 4 3 4 4" xfId="8887"/>
    <cellStyle name="메모 4 3 4 4 2" xfId="14853"/>
    <cellStyle name="메모 4 3 4 4 3" xfId="20609"/>
    <cellStyle name="메모 4 3 4 4 4" xfId="26091"/>
    <cellStyle name="메모 4 3 4 5" xfId="8888"/>
    <cellStyle name="메모 4 3 4 5 2" xfId="14854"/>
    <cellStyle name="메모 4 3 4 5 3" xfId="20610"/>
    <cellStyle name="메모 4 3 4 5 4" xfId="26092"/>
    <cellStyle name="메모 4 3 4 6" xfId="8889"/>
    <cellStyle name="메모 4 3 4 6 2" xfId="14855"/>
    <cellStyle name="메모 4 3 4 6 3" xfId="20611"/>
    <cellStyle name="메모 4 3 4 6 4" xfId="26093"/>
    <cellStyle name="메모 4 3 4 7" xfId="8890"/>
    <cellStyle name="메모 4 3 4 7 2" xfId="14856"/>
    <cellStyle name="메모 4 3 4 7 3" xfId="20612"/>
    <cellStyle name="메모 4 3 4 7 4" xfId="26094"/>
    <cellStyle name="메모 4 3 4 8" xfId="11525"/>
    <cellStyle name="메모 4 3 4 9" xfId="17313"/>
    <cellStyle name="메모 4 3 5" xfId="5383"/>
    <cellStyle name="메모 4 3 5 10" xfId="17180"/>
    <cellStyle name="메모 4 3 5 11" xfId="11304"/>
    <cellStyle name="메모 4 3 5 2" xfId="5671"/>
    <cellStyle name="메모 4 3 5 2 10" xfId="8891"/>
    <cellStyle name="메모 4 3 5 2 10 2" xfId="14857"/>
    <cellStyle name="메모 4 3 5 2 10 3" xfId="20613"/>
    <cellStyle name="메모 4 3 5 2 10 4" xfId="26095"/>
    <cellStyle name="메모 4 3 5 2 11" xfId="11644"/>
    <cellStyle name="메모 4 3 5 2 12" xfId="17414"/>
    <cellStyle name="메모 4 3 5 2 13" xfId="22946"/>
    <cellStyle name="메모 4 3 5 2 2" xfId="8892"/>
    <cellStyle name="메모 4 3 5 2 2 2" xfId="14858"/>
    <cellStyle name="메모 4 3 5 2 2 3" xfId="20614"/>
    <cellStyle name="메모 4 3 5 2 2 4" xfId="26096"/>
    <cellStyle name="메모 4 3 5 2 3" xfId="8893"/>
    <cellStyle name="메모 4 3 5 2 3 2" xfId="14859"/>
    <cellStyle name="메모 4 3 5 2 3 3" xfId="20615"/>
    <cellStyle name="메모 4 3 5 2 3 4" xfId="26097"/>
    <cellStyle name="메모 4 3 5 2 4" xfId="8894"/>
    <cellStyle name="메모 4 3 5 2 4 2" xfId="14860"/>
    <cellStyle name="메모 4 3 5 2 4 3" xfId="20616"/>
    <cellStyle name="메모 4 3 5 2 4 4" xfId="26098"/>
    <cellStyle name="메모 4 3 5 2 5" xfId="8895"/>
    <cellStyle name="메모 4 3 5 2 5 2" xfId="14861"/>
    <cellStyle name="메모 4 3 5 2 5 3" xfId="20617"/>
    <cellStyle name="메모 4 3 5 2 5 4" xfId="26099"/>
    <cellStyle name="메모 4 3 5 2 6" xfId="8896"/>
    <cellStyle name="메모 4 3 5 2 6 2" xfId="14862"/>
    <cellStyle name="메모 4 3 5 2 6 3" xfId="20618"/>
    <cellStyle name="메모 4 3 5 2 6 4" xfId="26100"/>
    <cellStyle name="메모 4 3 5 2 7" xfId="8897"/>
    <cellStyle name="메모 4 3 5 2 7 2" xfId="14863"/>
    <cellStyle name="메모 4 3 5 2 7 3" xfId="20619"/>
    <cellStyle name="메모 4 3 5 2 7 4" xfId="26101"/>
    <cellStyle name="메모 4 3 5 2 8" xfId="8898"/>
    <cellStyle name="메모 4 3 5 2 8 2" xfId="14864"/>
    <cellStyle name="메모 4 3 5 2 8 3" xfId="20620"/>
    <cellStyle name="메모 4 3 5 2 8 4" xfId="26102"/>
    <cellStyle name="메모 4 3 5 2 9" xfId="8899"/>
    <cellStyle name="메모 4 3 5 2 9 2" xfId="14865"/>
    <cellStyle name="메모 4 3 5 2 9 3" xfId="20621"/>
    <cellStyle name="메모 4 3 5 2 9 4" xfId="26103"/>
    <cellStyle name="메모 4 3 5 3" xfId="5912"/>
    <cellStyle name="메모 4 3 5 3 10" xfId="8900"/>
    <cellStyle name="메모 4 3 5 3 10 2" xfId="14866"/>
    <cellStyle name="메모 4 3 5 3 10 3" xfId="20622"/>
    <cellStyle name="메모 4 3 5 3 10 4" xfId="26104"/>
    <cellStyle name="메모 4 3 5 3 11" xfId="11885"/>
    <cellStyle name="메모 4 3 5 3 12" xfId="17642"/>
    <cellStyle name="메모 4 3 5 3 13" xfId="23139"/>
    <cellStyle name="메모 4 3 5 3 2" xfId="8901"/>
    <cellStyle name="메모 4 3 5 3 2 2" xfId="14867"/>
    <cellStyle name="메모 4 3 5 3 2 3" xfId="20623"/>
    <cellStyle name="메모 4 3 5 3 2 4" xfId="26105"/>
    <cellStyle name="메모 4 3 5 3 3" xfId="8902"/>
    <cellStyle name="메모 4 3 5 3 3 2" xfId="14868"/>
    <cellStyle name="메모 4 3 5 3 3 3" xfId="20624"/>
    <cellStyle name="메모 4 3 5 3 3 4" xfId="26106"/>
    <cellStyle name="메모 4 3 5 3 4" xfId="8903"/>
    <cellStyle name="메모 4 3 5 3 4 2" xfId="14869"/>
    <cellStyle name="메모 4 3 5 3 4 3" xfId="20625"/>
    <cellStyle name="메모 4 3 5 3 4 4" xfId="26107"/>
    <cellStyle name="메모 4 3 5 3 5" xfId="8904"/>
    <cellStyle name="메모 4 3 5 3 5 2" xfId="14870"/>
    <cellStyle name="메모 4 3 5 3 5 3" xfId="20626"/>
    <cellStyle name="메모 4 3 5 3 5 4" xfId="26108"/>
    <cellStyle name="메모 4 3 5 3 6" xfId="8905"/>
    <cellStyle name="메모 4 3 5 3 6 2" xfId="14871"/>
    <cellStyle name="메모 4 3 5 3 6 3" xfId="20627"/>
    <cellStyle name="메모 4 3 5 3 6 4" xfId="26109"/>
    <cellStyle name="메모 4 3 5 3 7" xfId="8906"/>
    <cellStyle name="메모 4 3 5 3 7 2" xfId="14872"/>
    <cellStyle name="메모 4 3 5 3 7 3" xfId="20628"/>
    <cellStyle name="메모 4 3 5 3 7 4" xfId="26110"/>
    <cellStyle name="메모 4 3 5 3 8" xfId="8907"/>
    <cellStyle name="메모 4 3 5 3 8 2" xfId="14873"/>
    <cellStyle name="메모 4 3 5 3 8 3" xfId="20629"/>
    <cellStyle name="메모 4 3 5 3 8 4" xfId="26111"/>
    <cellStyle name="메모 4 3 5 3 9" xfId="8908"/>
    <cellStyle name="메모 4 3 5 3 9 2" xfId="14874"/>
    <cellStyle name="메모 4 3 5 3 9 3" xfId="20630"/>
    <cellStyle name="메모 4 3 5 3 9 4" xfId="26112"/>
    <cellStyle name="메모 4 3 5 4" xfId="8909"/>
    <cellStyle name="메모 4 3 5 4 2" xfId="14875"/>
    <cellStyle name="메모 4 3 5 4 3" xfId="20631"/>
    <cellStyle name="메모 4 3 5 4 4" xfId="26113"/>
    <cellStyle name="메모 4 3 5 5" xfId="8910"/>
    <cellStyle name="메모 4 3 5 5 2" xfId="14876"/>
    <cellStyle name="메모 4 3 5 5 3" xfId="20632"/>
    <cellStyle name="메모 4 3 5 5 4" xfId="26114"/>
    <cellStyle name="메모 4 3 5 6" xfId="8911"/>
    <cellStyle name="메모 4 3 5 6 2" xfId="14877"/>
    <cellStyle name="메모 4 3 5 6 3" xfId="20633"/>
    <cellStyle name="메모 4 3 5 6 4" xfId="26115"/>
    <cellStyle name="메모 4 3 5 7" xfId="8912"/>
    <cellStyle name="메모 4 3 5 7 2" xfId="14878"/>
    <cellStyle name="메모 4 3 5 7 3" xfId="20634"/>
    <cellStyle name="메모 4 3 5 7 4" xfId="26116"/>
    <cellStyle name="메모 4 3 5 8" xfId="8913"/>
    <cellStyle name="메모 4 3 5 8 2" xfId="14879"/>
    <cellStyle name="메모 4 3 5 8 3" xfId="20635"/>
    <cellStyle name="메모 4 3 5 8 4" xfId="26117"/>
    <cellStyle name="메모 4 3 5 9" xfId="11377"/>
    <cellStyle name="메모 4 3 6" xfId="8914"/>
    <cellStyle name="메모 4 3 6 2" xfId="14880"/>
    <cellStyle name="메모 4 3 6 3" xfId="20636"/>
    <cellStyle name="메모 4 3 6 4" xfId="26118"/>
    <cellStyle name="메모 4 3 7" xfId="8915"/>
    <cellStyle name="메모 4 3 7 2" xfId="14881"/>
    <cellStyle name="메모 4 3 7 3" xfId="20637"/>
    <cellStyle name="메모 4 3 7 4" xfId="26119"/>
    <cellStyle name="메모 4 3 8" xfId="11333"/>
    <cellStyle name="메모 4 3 9" xfId="11276"/>
    <cellStyle name="메모 4 4" xfId="5382"/>
    <cellStyle name="메모 4 4 10" xfId="8916"/>
    <cellStyle name="메모 4 4 10 2" xfId="14882"/>
    <cellStyle name="메모 4 4 10 3" xfId="20638"/>
    <cellStyle name="메모 4 4 10 4" xfId="26120"/>
    <cellStyle name="메모 4 4 11" xfId="11376"/>
    <cellStyle name="메모 4 4 12" xfId="17179"/>
    <cellStyle name="메모 4 4 13" xfId="11303"/>
    <cellStyle name="메모 4 4 2" xfId="5670"/>
    <cellStyle name="메모 4 4 2 10" xfId="11643"/>
    <cellStyle name="메모 4 4 2 11" xfId="17413"/>
    <cellStyle name="메모 4 4 2 12" xfId="22945"/>
    <cellStyle name="메모 4 4 2 2" xfId="8917"/>
    <cellStyle name="메모 4 4 2 2 2" xfId="14883"/>
    <cellStyle name="메모 4 4 2 2 3" xfId="20639"/>
    <cellStyle name="메모 4 4 2 2 4" xfId="26121"/>
    <cellStyle name="메모 4 4 2 3" xfId="8918"/>
    <cellStyle name="메모 4 4 2 3 2" xfId="14884"/>
    <cellStyle name="메모 4 4 2 3 3" xfId="20640"/>
    <cellStyle name="메모 4 4 2 3 4" xfId="26122"/>
    <cellStyle name="메모 4 4 2 4" xfId="8919"/>
    <cellStyle name="메모 4 4 2 4 2" xfId="14885"/>
    <cellStyle name="메모 4 4 2 4 3" xfId="20641"/>
    <cellStyle name="메모 4 4 2 4 4" xfId="26123"/>
    <cellStyle name="메모 4 4 2 5" xfId="8920"/>
    <cellStyle name="메모 4 4 2 5 2" xfId="14886"/>
    <cellStyle name="메모 4 4 2 5 3" xfId="20642"/>
    <cellStyle name="메모 4 4 2 5 4" xfId="26124"/>
    <cellStyle name="메모 4 4 2 6" xfId="8921"/>
    <cellStyle name="메모 4 4 2 6 2" xfId="14887"/>
    <cellStyle name="메모 4 4 2 6 3" xfId="20643"/>
    <cellStyle name="메모 4 4 2 6 4" xfId="26125"/>
    <cellStyle name="메모 4 4 2 7" xfId="8922"/>
    <cellStyle name="메모 4 4 2 7 2" xfId="14888"/>
    <cellStyle name="메모 4 4 2 7 3" xfId="20644"/>
    <cellStyle name="메모 4 4 2 7 4" xfId="26126"/>
    <cellStyle name="메모 4 4 2 8" xfId="8923"/>
    <cellStyle name="메모 4 4 2 8 2" xfId="14889"/>
    <cellStyle name="메모 4 4 2 8 3" xfId="20645"/>
    <cellStyle name="메모 4 4 2 8 4" xfId="26127"/>
    <cellStyle name="메모 4 4 2 9" xfId="8924"/>
    <cellStyle name="메모 4 4 2 9 2" xfId="14890"/>
    <cellStyle name="메모 4 4 2 9 3" xfId="20646"/>
    <cellStyle name="메모 4 4 2 9 4" xfId="26128"/>
    <cellStyle name="메모 4 4 3" xfId="5911"/>
    <cellStyle name="메모 4 4 3 10" xfId="8925"/>
    <cellStyle name="메모 4 4 3 10 2" xfId="14891"/>
    <cellStyle name="메모 4 4 3 10 3" xfId="20647"/>
    <cellStyle name="메모 4 4 3 10 4" xfId="26129"/>
    <cellStyle name="메모 4 4 3 11" xfId="11884"/>
    <cellStyle name="메모 4 4 3 12" xfId="17641"/>
    <cellStyle name="메모 4 4 3 13" xfId="23138"/>
    <cellStyle name="메모 4 4 3 2" xfId="8926"/>
    <cellStyle name="메모 4 4 3 2 2" xfId="14892"/>
    <cellStyle name="메모 4 4 3 2 3" xfId="20648"/>
    <cellStyle name="메모 4 4 3 2 4" xfId="26130"/>
    <cellStyle name="메모 4 4 3 3" xfId="8927"/>
    <cellStyle name="메모 4 4 3 3 2" xfId="14893"/>
    <cellStyle name="메모 4 4 3 3 3" xfId="20649"/>
    <cellStyle name="메모 4 4 3 3 4" xfId="26131"/>
    <cellStyle name="메모 4 4 3 4" xfId="8928"/>
    <cellStyle name="메모 4 4 3 4 2" xfId="14894"/>
    <cellStyle name="메모 4 4 3 4 3" xfId="20650"/>
    <cellStyle name="메모 4 4 3 4 4" xfId="26132"/>
    <cellStyle name="메모 4 4 3 5" xfId="8929"/>
    <cellStyle name="메모 4 4 3 5 2" xfId="14895"/>
    <cellStyle name="메모 4 4 3 5 3" xfId="20651"/>
    <cellStyle name="메모 4 4 3 5 4" xfId="26133"/>
    <cellStyle name="메모 4 4 3 6" xfId="8930"/>
    <cellStyle name="메모 4 4 3 6 2" xfId="14896"/>
    <cellStyle name="메모 4 4 3 6 3" xfId="20652"/>
    <cellStyle name="메모 4 4 3 6 4" xfId="26134"/>
    <cellStyle name="메모 4 4 3 7" xfId="8931"/>
    <cellStyle name="메모 4 4 3 7 2" xfId="14897"/>
    <cellStyle name="메모 4 4 3 7 3" xfId="20653"/>
    <cellStyle name="메모 4 4 3 7 4" xfId="26135"/>
    <cellStyle name="메모 4 4 3 8" xfId="8932"/>
    <cellStyle name="메모 4 4 3 8 2" xfId="14898"/>
    <cellStyle name="메모 4 4 3 8 3" xfId="20654"/>
    <cellStyle name="메모 4 4 3 8 4" xfId="26136"/>
    <cellStyle name="메모 4 4 3 9" xfId="8933"/>
    <cellStyle name="메모 4 4 3 9 2" xfId="14899"/>
    <cellStyle name="메모 4 4 3 9 3" xfId="20655"/>
    <cellStyle name="메모 4 4 3 9 4" xfId="26137"/>
    <cellStyle name="메모 4 4 4" xfId="8934"/>
    <cellStyle name="메모 4 4 4 2" xfId="14900"/>
    <cellStyle name="메모 4 4 4 3" xfId="20656"/>
    <cellStyle name="메모 4 4 4 4" xfId="26138"/>
    <cellStyle name="메모 4 4 5" xfId="8935"/>
    <cellStyle name="메모 4 4 5 2" xfId="14901"/>
    <cellStyle name="메모 4 4 5 3" xfId="20657"/>
    <cellStyle name="메모 4 4 5 4" xfId="26139"/>
    <cellStyle name="메모 4 4 6" xfId="8936"/>
    <cellStyle name="메모 4 4 6 2" xfId="14902"/>
    <cellStyle name="메모 4 4 6 3" xfId="20658"/>
    <cellStyle name="메모 4 4 6 4" xfId="26140"/>
    <cellStyle name="메모 4 4 7" xfId="8937"/>
    <cellStyle name="메모 4 4 7 2" xfId="14903"/>
    <cellStyle name="메모 4 4 7 3" xfId="20659"/>
    <cellStyle name="메모 4 4 7 4" xfId="26141"/>
    <cellStyle name="메모 4 4 8" xfId="8938"/>
    <cellStyle name="메모 4 4 8 2" xfId="14904"/>
    <cellStyle name="메모 4 4 8 3" xfId="20660"/>
    <cellStyle name="메모 4 4 8 4" xfId="26142"/>
    <cellStyle name="메모 4 4 9" xfId="8939"/>
    <cellStyle name="메모 4 4 9 2" xfId="14905"/>
    <cellStyle name="메모 4 4 9 3" xfId="20661"/>
    <cellStyle name="메모 4 4 9 4" xfId="26143"/>
    <cellStyle name="메모 4 5" xfId="5523"/>
    <cellStyle name="메모 4 5 2" xfId="5811"/>
    <cellStyle name="메모 4 5 2 10" xfId="11784"/>
    <cellStyle name="메모 4 5 2 11" xfId="17548"/>
    <cellStyle name="메모 4 5 2 12" xfId="23064"/>
    <cellStyle name="메모 4 5 2 2" xfId="8940"/>
    <cellStyle name="메모 4 5 2 2 2" xfId="14906"/>
    <cellStyle name="메모 4 5 2 2 3" xfId="20662"/>
    <cellStyle name="메모 4 5 2 2 4" xfId="26144"/>
    <cellStyle name="메모 4 5 2 3" xfId="8941"/>
    <cellStyle name="메모 4 5 2 3 2" xfId="14907"/>
    <cellStyle name="메모 4 5 2 3 3" xfId="20663"/>
    <cellStyle name="메모 4 5 2 3 4" xfId="26145"/>
    <cellStyle name="메모 4 5 2 4" xfId="8942"/>
    <cellStyle name="메모 4 5 2 4 2" xfId="14908"/>
    <cellStyle name="메모 4 5 2 4 3" xfId="20664"/>
    <cellStyle name="메모 4 5 2 4 4" xfId="26146"/>
    <cellStyle name="메모 4 5 2 5" xfId="8943"/>
    <cellStyle name="메모 4 5 2 5 2" xfId="14909"/>
    <cellStyle name="메모 4 5 2 5 3" xfId="20665"/>
    <cellStyle name="메모 4 5 2 5 4" xfId="26147"/>
    <cellStyle name="메모 4 5 2 6" xfId="8944"/>
    <cellStyle name="메모 4 5 2 6 2" xfId="14910"/>
    <cellStyle name="메모 4 5 2 6 3" xfId="20666"/>
    <cellStyle name="메모 4 5 2 6 4" xfId="26148"/>
    <cellStyle name="메모 4 5 2 7" xfId="8945"/>
    <cellStyle name="메모 4 5 2 7 2" xfId="14911"/>
    <cellStyle name="메모 4 5 2 7 3" xfId="20667"/>
    <cellStyle name="메모 4 5 2 7 4" xfId="26149"/>
    <cellStyle name="메모 4 5 2 8" xfId="8946"/>
    <cellStyle name="메모 4 5 2 8 2" xfId="14912"/>
    <cellStyle name="메모 4 5 2 8 3" xfId="20668"/>
    <cellStyle name="메모 4 5 2 8 4" xfId="26150"/>
    <cellStyle name="메모 4 5 2 9" xfId="8947"/>
    <cellStyle name="메모 4 5 2 9 2" xfId="14913"/>
    <cellStyle name="메모 4 5 2 9 3" xfId="20669"/>
    <cellStyle name="메모 4 5 2 9 4" xfId="26151"/>
    <cellStyle name="메모 4 5 3" xfId="6034"/>
    <cellStyle name="메모 4 5 3 10" xfId="8948"/>
    <cellStyle name="메모 4 5 3 10 2" xfId="14914"/>
    <cellStyle name="메모 4 5 3 10 3" xfId="20670"/>
    <cellStyle name="메모 4 5 3 10 4" xfId="26152"/>
    <cellStyle name="메모 4 5 3 11" xfId="12007"/>
    <cellStyle name="메모 4 5 3 12" xfId="17764"/>
    <cellStyle name="메모 4 5 3 13" xfId="23261"/>
    <cellStyle name="메모 4 5 3 2" xfId="8949"/>
    <cellStyle name="메모 4 5 3 2 2" xfId="14915"/>
    <cellStyle name="메모 4 5 3 2 3" xfId="20671"/>
    <cellStyle name="메모 4 5 3 2 4" xfId="26153"/>
    <cellStyle name="메모 4 5 3 3" xfId="8950"/>
    <cellStyle name="메모 4 5 3 3 2" xfId="14916"/>
    <cellStyle name="메모 4 5 3 3 3" xfId="20672"/>
    <cellStyle name="메모 4 5 3 3 4" xfId="26154"/>
    <cellStyle name="메모 4 5 3 4" xfId="8951"/>
    <cellStyle name="메모 4 5 3 4 2" xfId="14917"/>
    <cellStyle name="메모 4 5 3 4 3" xfId="20673"/>
    <cellStyle name="메모 4 5 3 4 4" xfId="26155"/>
    <cellStyle name="메모 4 5 3 5" xfId="8952"/>
    <cellStyle name="메모 4 5 3 5 2" xfId="14918"/>
    <cellStyle name="메모 4 5 3 5 3" xfId="20674"/>
    <cellStyle name="메모 4 5 3 5 4" xfId="26156"/>
    <cellStyle name="메모 4 5 3 6" xfId="8953"/>
    <cellStyle name="메모 4 5 3 6 2" xfId="14919"/>
    <cellStyle name="메모 4 5 3 6 3" xfId="20675"/>
    <cellStyle name="메모 4 5 3 6 4" xfId="26157"/>
    <cellStyle name="메모 4 5 3 7" xfId="8954"/>
    <cellStyle name="메모 4 5 3 7 2" xfId="14920"/>
    <cellStyle name="메모 4 5 3 7 3" xfId="20676"/>
    <cellStyle name="메모 4 5 3 7 4" xfId="26158"/>
    <cellStyle name="메모 4 5 3 8" xfId="8955"/>
    <cellStyle name="메모 4 5 3 8 2" xfId="14921"/>
    <cellStyle name="메모 4 5 3 8 3" xfId="20677"/>
    <cellStyle name="메모 4 5 3 8 4" xfId="26159"/>
    <cellStyle name="메모 4 5 3 9" xfId="8956"/>
    <cellStyle name="메모 4 5 3 9 2" xfId="14922"/>
    <cellStyle name="메모 4 5 3 9 3" xfId="20678"/>
    <cellStyle name="메모 4 5 3 9 4" xfId="26160"/>
    <cellStyle name="메모 4 5 4" xfId="8957"/>
    <cellStyle name="메모 4 5 4 2" xfId="14923"/>
    <cellStyle name="메모 4 5 4 3" xfId="20679"/>
    <cellStyle name="메모 4 5 4 4" xfId="26161"/>
    <cellStyle name="메모 4 5 5" xfId="8958"/>
    <cellStyle name="메모 4 5 5 2" xfId="14924"/>
    <cellStyle name="메모 4 5 5 3" xfId="20680"/>
    <cellStyle name="메모 4 5 5 4" xfId="26162"/>
    <cellStyle name="메모 4 5 6" xfId="8959"/>
    <cellStyle name="메모 4 5 6 2" xfId="14925"/>
    <cellStyle name="메모 4 5 6 3" xfId="20681"/>
    <cellStyle name="메모 4 5 6 4" xfId="26163"/>
    <cellStyle name="메모 4 5 7" xfId="11517"/>
    <cellStyle name="메모 4 5 8" xfId="17306"/>
    <cellStyle name="메모 4 6" xfId="5354"/>
    <cellStyle name="메모 4 6 2" xfId="5642"/>
    <cellStyle name="메모 4 6 2 10" xfId="11615"/>
    <cellStyle name="메모 4 6 2 11" xfId="17386"/>
    <cellStyle name="메모 4 6 2 12" xfId="22922"/>
    <cellStyle name="메모 4 6 2 2" xfId="8960"/>
    <cellStyle name="메모 4 6 2 2 2" xfId="14926"/>
    <cellStyle name="메모 4 6 2 2 3" xfId="20682"/>
    <cellStyle name="메모 4 6 2 2 4" xfId="26164"/>
    <cellStyle name="메모 4 6 2 3" xfId="8961"/>
    <cellStyle name="메모 4 6 2 3 2" xfId="14927"/>
    <cellStyle name="메모 4 6 2 3 3" xfId="20683"/>
    <cellStyle name="메모 4 6 2 3 4" xfId="26165"/>
    <cellStyle name="메모 4 6 2 4" xfId="8962"/>
    <cellStyle name="메모 4 6 2 4 2" xfId="14928"/>
    <cellStyle name="메모 4 6 2 4 3" xfId="20684"/>
    <cellStyle name="메모 4 6 2 4 4" xfId="26166"/>
    <cellStyle name="메모 4 6 2 5" xfId="8963"/>
    <cellStyle name="메모 4 6 2 5 2" xfId="14929"/>
    <cellStyle name="메모 4 6 2 5 3" xfId="20685"/>
    <cellStyle name="메모 4 6 2 5 4" xfId="26167"/>
    <cellStyle name="메모 4 6 2 6" xfId="8964"/>
    <cellStyle name="메모 4 6 2 6 2" xfId="14930"/>
    <cellStyle name="메모 4 6 2 6 3" xfId="20686"/>
    <cellStyle name="메모 4 6 2 6 4" xfId="26168"/>
    <cellStyle name="메모 4 6 2 7" xfId="8965"/>
    <cellStyle name="메모 4 6 2 7 2" xfId="14931"/>
    <cellStyle name="메모 4 6 2 7 3" xfId="20687"/>
    <cellStyle name="메모 4 6 2 7 4" xfId="26169"/>
    <cellStyle name="메모 4 6 2 8" xfId="8966"/>
    <cellStyle name="메모 4 6 2 8 2" xfId="14932"/>
    <cellStyle name="메모 4 6 2 8 3" xfId="20688"/>
    <cellStyle name="메모 4 6 2 8 4" xfId="26170"/>
    <cellStyle name="메모 4 6 2 9" xfId="8967"/>
    <cellStyle name="메모 4 6 2 9 2" xfId="14933"/>
    <cellStyle name="메모 4 6 2 9 3" xfId="20689"/>
    <cellStyle name="메모 4 6 2 9 4" xfId="26171"/>
    <cellStyle name="메모 4 6 3" xfId="5888"/>
    <cellStyle name="메모 4 6 3 10" xfId="8968"/>
    <cellStyle name="메모 4 6 3 10 2" xfId="14934"/>
    <cellStyle name="메모 4 6 3 10 3" xfId="20690"/>
    <cellStyle name="메모 4 6 3 10 4" xfId="26172"/>
    <cellStyle name="메모 4 6 3 11" xfId="11861"/>
    <cellStyle name="메모 4 6 3 12" xfId="17618"/>
    <cellStyle name="메모 4 6 3 13" xfId="23115"/>
    <cellStyle name="메모 4 6 3 2" xfId="8969"/>
    <cellStyle name="메모 4 6 3 2 2" xfId="14935"/>
    <cellStyle name="메모 4 6 3 2 3" xfId="20691"/>
    <cellStyle name="메모 4 6 3 2 4" xfId="26173"/>
    <cellStyle name="메모 4 6 3 3" xfId="8970"/>
    <cellStyle name="메모 4 6 3 3 2" xfId="14936"/>
    <cellStyle name="메모 4 6 3 3 3" xfId="20692"/>
    <cellStyle name="메모 4 6 3 3 4" xfId="26174"/>
    <cellStyle name="메모 4 6 3 4" xfId="8971"/>
    <cellStyle name="메모 4 6 3 4 2" xfId="14937"/>
    <cellStyle name="메모 4 6 3 4 3" xfId="20693"/>
    <cellStyle name="메모 4 6 3 4 4" xfId="26175"/>
    <cellStyle name="메모 4 6 3 5" xfId="8972"/>
    <cellStyle name="메모 4 6 3 5 2" xfId="14938"/>
    <cellStyle name="메모 4 6 3 5 3" xfId="20694"/>
    <cellStyle name="메모 4 6 3 5 4" xfId="26176"/>
    <cellStyle name="메모 4 6 3 6" xfId="8973"/>
    <cellStyle name="메모 4 6 3 6 2" xfId="14939"/>
    <cellStyle name="메모 4 6 3 6 3" xfId="20695"/>
    <cellStyle name="메모 4 6 3 6 4" xfId="26177"/>
    <cellStyle name="메모 4 6 3 7" xfId="8974"/>
    <cellStyle name="메모 4 6 3 7 2" xfId="14940"/>
    <cellStyle name="메모 4 6 3 7 3" xfId="20696"/>
    <cellStyle name="메모 4 6 3 7 4" xfId="26178"/>
    <cellStyle name="메모 4 6 3 8" xfId="8975"/>
    <cellStyle name="메모 4 6 3 8 2" xfId="14941"/>
    <cellStyle name="메모 4 6 3 8 3" xfId="20697"/>
    <cellStyle name="메모 4 6 3 8 4" xfId="26179"/>
    <cellStyle name="메모 4 6 3 9" xfId="8976"/>
    <cellStyle name="메모 4 6 3 9 2" xfId="14942"/>
    <cellStyle name="메모 4 6 3 9 3" xfId="20698"/>
    <cellStyle name="메모 4 6 3 9 4" xfId="26180"/>
    <cellStyle name="메모 4 6 4" xfId="8977"/>
    <cellStyle name="메모 4 6 4 2" xfId="14943"/>
    <cellStyle name="메모 4 6 4 3" xfId="20699"/>
    <cellStyle name="메모 4 6 4 4" xfId="26181"/>
    <cellStyle name="메모 4 6 5" xfId="8978"/>
    <cellStyle name="메모 4 6 5 2" xfId="14944"/>
    <cellStyle name="메모 4 6 5 3" xfId="20700"/>
    <cellStyle name="메모 4 6 5 4" xfId="26182"/>
    <cellStyle name="메모 4 6 6" xfId="8979"/>
    <cellStyle name="메모 4 6 6 2" xfId="14945"/>
    <cellStyle name="메모 4 6 6 3" xfId="20701"/>
    <cellStyle name="메모 4 6 6 4" xfId="26183"/>
    <cellStyle name="메모 4 6 7" xfId="8980"/>
    <cellStyle name="메모 4 6 7 2" xfId="14946"/>
    <cellStyle name="메모 4 6 7 3" xfId="20702"/>
    <cellStyle name="메모 4 6 7 4" xfId="26184"/>
    <cellStyle name="메모 4 6 8" xfId="11348"/>
    <cellStyle name="메모 4 6 9" xfId="11265"/>
    <cellStyle name="메모 4 7" xfId="5565"/>
    <cellStyle name="메모 4 7 10" xfId="17336"/>
    <cellStyle name="메모 4 7 11" xfId="22909"/>
    <cellStyle name="메모 4 7 2" xfId="5853"/>
    <cellStyle name="메모 4 7 2 10" xfId="8981"/>
    <cellStyle name="메모 4 7 2 10 2" xfId="14947"/>
    <cellStyle name="메모 4 7 2 10 3" xfId="20703"/>
    <cellStyle name="메모 4 7 2 10 4" xfId="26185"/>
    <cellStyle name="메모 4 7 2 11" xfId="11826"/>
    <cellStyle name="메모 4 7 2 12" xfId="17587"/>
    <cellStyle name="메모 4 7 2 13" xfId="23094"/>
    <cellStyle name="메모 4 7 2 2" xfId="8982"/>
    <cellStyle name="메모 4 7 2 2 2" xfId="14948"/>
    <cellStyle name="메모 4 7 2 2 3" xfId="20704"/>
    <cellStyle name="메모 4 7 2 2 4" xfId="26186"/>
    <cellStyle name="메모 4 7 2 3" xfId="8983"/>
    <cellStyle name="메모 4 7 2 3 2" xfId="14949"/>
    <cellStyle name="메모 4 7 2 3 3" xfId="20705"/>
    <cellStyle name="메모 4 7 2 3 4" xfId="26187"/>
    <cellStyle name="메모 4 7 2 4" xfId="8984"/>
    <cellStyle name="메모 4 7 2 4 2" xfId="14950"/>
    <cellStyle name="메모 4 7 2 4 3" xfId="20706"/>
    <cellStyle name="메모 4 7 2 4 4" xfId="26188"/>
    <cellStyle name="메모 4 7 2 5" xfId="8985"/>
    <cellStyle name="메모 4 7 2 5 2" xfId="14951"/>
    <cellStyle name="메모 4 7 2 5 3" xfId="20707"/>
    <cellStyle name="메모 4 7 2 5 4" xfId="26189"/>
    <cellStyle name="메모 4 7 2 6" xfId="8986"/>
    <cellStyle name="메모 4 7 2 6 2" xfId="14952"/>
    <cellStyle name="메모 4 7 2 6 3" xfId="20708"/>
    <cellStyle name="메모 4 7 2 6 4" xfId="26190"/>
    <cellStyle name="메모 4 7 2 7" xfId="8987"/>
    <cellStyle name="메모 4 7 2 7 2" xfId="14953"/>
    <cellStyle name="메모 4 7 2 7 3" xfId="20709"/>
    <cellStyle name="메모 4 7 2 7 4" xfId="26191"/>
    <cellStyle name="메모 4 7 2 8" xfId="8988"/>
    <cellStyle name="메모 4 7 2 8 2" xfId="14954"/>
    <cellStyle name="메모 4 7 2 8 3" xfId="20710"/>
    <cellStyle name="메모 4 7 2 8 4" xfId="26192"/>
    <cellStyle name="메모 4 7 2 9" xfId="8989"/>
    <cellStyle name="메모 4 7 2 9 2" xfId="14955"/>
    <cellStyle name="메모 4 7 2 9 3" xfId="20711"/>
    <cellStyle name="메모 4 7 2 9 4" xfId="26193"/>
    <cellStyle name="메모 4 7 3" xfId="6071"/>
    <cellStyle name="메모 4 7 3 10" xfId="8990"/>
    <cellStyle name="메모 4 7 3 10 2" xfId="14956"/>
    <cellStyle name="메모 4 7 3 10 3" xfId="20712"/>
    <cellStyle name="메모 4 7 3 10 4" xfId="26194"/>
    <cellStyle name="메모 4 7 3 11" xfId="12043"/>
    <cellStyle name="메모 4 7 3 12" xfId="17799"/>
    <cellStyle name="메모 4 7 3 13" xfId="23296"/>
    <cellStyle name="메모 4 7 3 2" xfId="8991"/>
    <cellStyle name="메모 4 7 3 2 2" xfId="14957"/>
    <cellStyle name="메모 4 7 3 2 3" xfId="20713"/>
    <cellStyle name="메모 4 7 3 2 4" xfId="26195"/>
    <cellStyle name="메모 4 7 3 3" xfId="8992"/>
    <cellStyle name="메모 4 7 3 3 2" xfId="14958"/>
    <cellStyle name="메모 4 7 3 3 3" xfId="20714"/>
    <cellStyle name="메모 4 7 3 3 4" xfId="26196"/>
    <cellStyle name="메모 4 7 3 4" xfId="8993"/>
    <cellStyle name="메모 4 7 3 4 2" xfId="14959"/>
    <cellStyle name="메모 4 7 3 4 3" xfId="20715"/>
    <cellStyle name="메모 4 7 3 4 4" xfId="26197"/>
    <cellStyle name="메모 4 7 3 5" xfId="8994"/>
    <cellStyle name="메모 4 7 3 5 2" xfId="14960"/>
    <cellStyle name="메모 4 7 3 5 3" xfId="20716"/>
    <cellStyle name="메모 4 7 3 5 4" xfId="26198"/>
    <cellStyle name="메모 4 7 3 6" xfId="8995"/>
    <cellStyle name="메모 4 7 3 6 2" xfId="14961"/>
    <cellStyle name="메모 4 7 3 6 3" xfId="20717"/>
    <cellStyle name="메모 4 7 3 6 4" xfId="26199"/>
    <cellStyle name="메모 4 7 3 7" xfId="8996"/>
    <cellStyle name="메모 4 7 3 7 2" xfId="14962"/>
    <cellStyle name="메모 4 7 3 7 3" xfId="20718"/>
    <cellStyle name="메모 4 7 3 7 4" xfId="26200"/>
    <cellStyle name="메모 4 7 3 8" xfId="8997"/>
    <cellStyle name="메모 4 7 3 8 2" xfId="14963"/>
    <cellStyle name="메모 4 7 3 8 3" xfId="20719"/>
    <cellStyle name="메모 4 7 3 8 4" xfId="26201"/>
    <cellStyle name="메모 4 7 3 9" xfId="8998"/>
    <cellStyle name="메모 4 7 3 9 2" xfId="14964"/>
    <cellStyle name="메모 4 7 3 9 3" xfId="20720"/>
    <cellStyle name="메모 4 7 3 9 4" xfId="26202"/>
    <cellStyle name="메모 4 7 4" xfId="8999"/>
    <cellStyle name="메모 4 7 4 2" xfId="14965"/>
    <cellStyle name="메모 4 7 4 3" xfId="20721"/>
    <cellStyle name="메모 4 7 4 4" xfId="26203"/>
    <cellStyle name="메모 4 7 5" xfId="9000"/>
    <cellStyle name="메모 4 7 5 2" xfId="14966"/>
    <cellStyle name="메모 4 7 5 3" xfId="20722"/>
    <cellStyle name="메모 4 7 5 4" xfId="26204"/>
    <cellStyle name="메모 4 7 6" xfId="9001"/>
    <cellStyle name="메모 4 7 6 2" xfId="14967"/>
    <cellStyle name="메모 4 7 6 3" xfId="20723"/>
    <cellStyle name="메모 4 7 6 4" xfId="26205"/>
    <cellStyle name="메모 4 7 7" xfId="9002"/>
    <cellStyle name="메모 4 7 7 2" xfId="14968"/>
    <cellStyle name="메모 4 7 7 3" xfId="20724"/>
    <cellStyle name="메모 4 7 7 4" xfId="26206"/>
    <cellStyle name="메모 4 7 8" xfId="9003"/>
    <cellStyle name="메모 4 7 8 2" xfId="14969"/>
    <cellStyle name="메모 4 7 8 3" xfId="20725"/>
    <cellStyle name="메모 4 7 8 4" xfId="26207"/>
    <cellStyle name="메모 4 7 9" xfId="11556"/>
    <cellStyle name="메모 4 8" xfId="9004"/>
    <cellStyle name="메모 4 8 2" xfId="14970"/>
    <cellStyle name="메모 4 8 3" xfId="20726"/>
    <cellStyle name="메모 4 8 4" xfId="26208"/>
    <cellStyle name="메모 4 9" xfId="11243"/>
    <cellStyle name="메모 5" xfId="4579"/>
    <cellStyle name="메모 5 2" xfId="5190"/>
    <cellStyle name="메모 5 2 2" xfId="5553"/>
    <cellStyle name="메모 5 2 2 2" xfId="5841"/>
    <cellStyle name="메모 5 2 2 2 10" xfId="11814"/>
    <cellStyle name="메모 5 2 2 2 11" xfId="17575"/>
    <cellStyle name="메모 5 2 2 2 12" xfId="23085"/>
    <cellStyle name="메모 5 2 2 2 2" xfId="9005"/>
    <cellStyle name="메모 5 2 2 2 2 2" xfId="14971"/>
    <cellStyle name="메모 5 2 2 2 2 3" xfId="20727"/>
    <cellStyle name="메모 5 2 2 2 2 4" xfId="26209"/>
    <cellStyle name="메모 5 2 2 2 3" xfId="9006"/>
    <cellStyle name="메모 5 2 2 2 3 2" xfId="14972"/>
    <cellStyle name="메모 5 2 2 2 3 3" xfId="20728"/>
    <cellStyle name="메모 5 2 2 2 3 4" xfId="26210"/>
    <cellStyle name="메모 5 2 2 2 4" xfId="9007"/>
    <cellStyle name="메모 5 2 2 2 4 2" xfId="14973"/>
    <cellStyle name="메모 5 2 2 2 4 3" xfId="20729"/>
    <cellStyle name="메모 5 2 2 2 4 4" xfId="26211"/>
    <cellStyle name="메모 5 2 2 2 5" xfId="9008"/>
    <cellStyle name="메모 5 2 2 2 5 2" xfId="14974"/>
    <cellStyle name="메모 5 2 2 2 5 3" xfId="20730"/>
    <cellStyle name="메모 5 2 2 2 5 4" xfId="26212"/>
    <cellStyle name="메모 5 2 2 2 6" xfId="9009"/>
    <cellStyle name="메모 5 2 2 2 6 2" xfId="14975"/>
    <cellStyle name="메모 5 2 2 2 6 3" xfId="20731"/>
    <cellStyle name="메모 5 2 2 2 6 4" xfId="26213"/>
    <cellStyle name="메모 5 2 2 2 7" xfId="9010"/>
    <cellStyle name="메모 5 2 2 2 7 2" xfId="14976"/>
    <cellStyle name="메모 5 2 2 2 7 3" xfId="20732"/>
    <cellStyle name="메모 5 2 2 2 7 4" xfId="26214"/>
    <cellStyle name="메모 5 2 2 2 8" xfId="9011"/>
    <cellStyle name="메모 5 2 2 2 8 2" xfId="14977"/>
    <cellStyle name="메모 5 2 2 2 8 3" xfId="20733"/>
    <cellStyle name="메모 5 2 2 2 8 4" xfId="26215"/>
    <cellStyle name="메모 5 2 2 2 9" xfId="9012"/>
    <cellStyle name="메모 5 2 2 2 9 2" xfId="14978"/>
    <cellStyle name="메모 5 2 2 2 9 3" xfId="20734"/>
    <cellStyle name="메모 5 2 2 2 9 4" xfId="26216"/>
    <cellStyle name="메모 5 2 2 3" xfId="6062"/>
    <cellStyle name="메모 5 2 2 3 10" xfId="9013"/>
    <cellStyle name="메모 5 2 2 3 10 2" xfId="14979"/>
    <cellStyle name="메모 5 2 2 3 10 3" xfId="20735"/>
    <cellStyle name="메모 5 2 2 3 10 4" xfId="26217"/>
    <cellStyle name="메모 5 2 2 3 11" xfId="12034"/>
    <cellStyle name="메모 5 2 2 3 12" xfId="17790"/>
    <cellStyle name="메모 5 2 2 3 13" xfId="23287"/>
    <cellStyle name="메모 5 2 2 3 2" xfId="9014"/>
    <cellStyle name="메모 5 2 2 3 2 2" xfId="14980"/>
    <cellStyle name="메모 5 2 2 3 2 3" xfId="20736"/>
    <cellStyle name="메모 5 2 2 3 2 4" xfId="26218"/>
    <cellStyle name="메모 5 2 2 3 3" xfId="9015"/>
    <cellStyle name="메모 5 2 2 3 3 2" xfId="14981"/>
    <cellStyle name="메모 5 2 2 3 3 3" xfId="20737"/>
    <cellStyle name="메모 5 2 2 3 3 4" xfId="26219"/>
    <cellStyle name="메모 5 2 2 3 4" xfId="9016"/>
    <cellStyle name="메모 5 2 2 3 4 2" xfId="14982"/>
    <cellStyle name="메모 5 2 2 3 4 3" xfId="20738"/>
    <cellStyle name="메모 5 2 2 3 4 4" xfId="26220"/>
    <cellStyle name="메모 5 2 2 3 5" xfId="9017"/>
    <cellStyle name="메모 5 2 2 3 5 2" xfId="14983"/>
    <cellStyle name="메모 5 2 2 3 5 3" xfId="20739"/>
    <cellStyle name="메모 5 2 2 3 5 4" xfId="26221"/>
    <cellStyle name="메모 5 2 2 3 6" xfId="9018"/>
    <cellStyle name="메모 5 2 2 3 6 2" xfId="14984"/>
    <cellStyle name="메모 5 2 2 3 6 3" xfId="20740"/>
    <cellStyle name="메모 5 2 2 3 6 4" xfId="26222"/>
    <cellStyle name="메모 5 2 2 3 7" xfId="9019"/>
    <cellStyle name="메모 5 2 2 3 7 2" xfId="14985"/>
    <cellStyle name="메모 5 2 2 3 7 3" xfId="20741"/>
    <cellStyle name="메모 5 2 2 3 7 4" xfId="26223"/>
    <cellStyle name="메모 5 2 2 3 8" xfId="9020"/>
    <cellStyle name="메모 5 2 2 3 8 2" xfId="14986"/>
    <cellStyle name="메모 5 2 2 3 8 3" xfId="20742"/>
    <cellStyle name="메모 5 2 2 3 8 4" xfId="26224"/>
    <cellStyle name="메모 5 2 2 3 9" xfId="9021"/>
    <cellStyle name="메모 5 2 2 3 9 2" xfId="14987"/>
    <cellStyle name="메모 5 2 2 3 9 3" xfId="20743"/>
    <cellStyle name="메모 5 2 2 3 9 4" xfId="26225"/>
    <cellStyle name="메모 5 2 2 4" xfId="9022"/>
    <cellStyle name="메모 5 2 2 4 2" xfId="14988"/>
    <cellStyle name="메모 5 2 2 4 3" xfId="20744"/>
    <cellStyle name="메모 5 2 2 4 4" xfId="26226"/>
    <cellStyle name="메모 5 2 2 5" xfId="9023"/>
    <cellStyle name="메모 5 2 2 5 2" xfId="14989"/>
    <cellStyle name="메모 5 2 2 5 3" xfId="20745"/>
    <cellStyle name="메모 5 2 2 5 4" xfId="26227"/>
    <cellStyle name="메모 5 2 2 6" xfId="9024"/>
    <cellStyle name="메모 5 2 2 6 2" xfId="14990"/>
    <cellStyle name="메모 5 2 2 6 3" xfId="20746"/>
    <cellStyle name="메모 5 2 2 6 4" xfId="26228"/>
    <cellStyle name="메모 5 2 2 7" xfId="11546"/>
    <cellStyle name="메모 5 2 2 8" xfId="17326"/>
    <cellStyle name="메모 5 2 3" xfId="5439"/>
    <cellStyle name="메모 5 2 3 2" xfId="5727"/>
    <cellStyle name="메모 5 2 3 2 10" xfId="11700"/>
    <cellStyle name="메모 5 2 3 2 11" xfId="17467"/>
    <cellStyle name="메모 5 2 3 2 12" xfId="22988"/>
    <cellStyle name="메모 5 2 3 2 2" xfId="9025"/>
    <cellStyle name="메모 5 2 3 2 2 2" xfId="14991"/>
    <cellStyle name="메모 5 2 3 2 2 3" xfId="20747"/>
    <cellStyle name="메모 5 2 3 2 2 4" xfId="26229"/>
    <cellStyle name="메모 5 2 3 2 3" xfId="9026"/>
    <cellStyle name="메모 5 2 3 2 3 2" xfId="14992"/>
    <cellStyle name="메모 5 2 3 2 3 3" xfId="20748"/>
    <cellStyle name="메모 5 2 3 2 3 4" xfId="26230"/>
    <cellStyle name="메모 5 2 3 2 4" xfId="9027"/>
    <cellStyle name="메모 5 2 3 2 4 2" xfId="14993"/>
    <cellStyle name="메모 5 2 3 2 4 3" xfId="20749"/>
    <cellStyle name="메모 5 2 3 2 4 4" xfId="26231"/>
    <cellStyle name="메모 5 2 3 2 5" xfId="9028"/>
    <cellStyle name="메모 5 2 3 2 5 2" xfId="14994"/>
    <cellStyle name="메모 5 2 3 2 5 3" xfId="20750"/>
    <cellStyle name="메모 5 2 3 2 5 4" xfId="26232"/>
    <cellStyle name="메모 5 2 3 2 6" xfId="9029"/>
    <cellStyle name="메모 5 2 3 2 6 2" xfId="14995"/>
    <cellStyle name="메모 5 2 3 2 6 3" xfId="20751"/>
    <cellStyle name="메모 5 2 3 2 6 4" xfId="26233"/>
    <cellStyle name="메모 5 2 3 2 7" xfId="9030"/>
    <cellStyle name="메모 5 2 3 2 7 2" xfId="14996"/>
    <cellStyle name="메모 5 2 3 2 7 3" xfId="20752"/>
    <cellStyle name="메모 5 2 3 2 7 4" xfId="26234"/>
    <cellStyle name="메모 5 2 3 2 8" xfId="9031"/>
    <cellStyle name="메모 5 2 3 2 8 2" xfId="14997"/>
    <cellStyle name="메모 5 2 3 2 8 3" xfId="20753"/>
    <cellStyle name="메모 5 2 3 2 8 4" xfId="26235"/>
    <cellStyle name="메모 5 2 3 2 9" xfId="9032"/>
    <cellStyle name="메모 5 2 3 2 9 2" xfId="14998"/>
    <cellStyle name="메모 5 2 3 2 9 3" xfId="20754"/>
    <cellStyle name="메모 5 2 3 2 9 4" xfId="26236"/>
    <cellStyle name="메모 5 2 3 3" xfId="5959"/>
    <cellStyle name="메모 5 2 3 3 10" xfId="9033"/>
    <cellStyle name="메모 5 2 3 3 10 2" xfId="14999"/>
    <cellStyle name="메모 5 2 3 3 10 3" xfId="20755"/>
    <cellStyle name="메모 5 2 3 3 10 4" xfId="26237"/>
    <cellStyle name="메모 5 2 3 3 11" xfId="11932"/>
    <cellStyle name="메모 5 2 3 3 12" xfId="17689"/>
    <cellStyle name="메모 5 2 3 3 13" xfId="23186"/>
    <cellStyle name="메모 5 2 3 3 2" xfId="9034"/>
    <cellStyle name="메모 5 2 3 3 2 2" xfId="15000"/>
    <cellStyle name="메모 5 2 3 3 2 3" xfId="20756"/>
    <cellStyle name="메모 5 2 3 3 2 4" xfId="26238"/>
    <cellStyle name="메모 5 2 3 3 3" xfId="9035"/>
    <cellStyle name="메모 5 2 3 3 3 2" xfId="15001"/>
    <cellStyle name="메모 5 2 3 3 3 3" xfId="20757"/>
    <cellStyle name="메모 5 2 3 3 3 4" xfId="26239"/>
    <cellStyle name="메모 5 2 3 3 4" xfId="9036"/>
    <cellStyle name="메모 5 2 3 3 4 2" xfId="15002"/>
    <cellStyle name="메모 5 2 3 3 4 3" xfId="20758"/>
    <cellStyle name="메모 5 2 3 3 4 4" xfId="26240"/>
    <cellStyle name="메모 5 2 3 3 5" xfId="9037"/>
    <cellStyle name="메모 5 2 3 3 5 2" xfId="15003"/>
    <cellStyle name="메모 5 2 3 3 5 3" xfId="20759"/>
    <cellStyle name="메모 5 2 3 3 5 4" xfId="26241"/>
    <cellStyle name="메모 5 2 3 3 6" xfId="9038"/>
    <cellStyle name="메모 5 2 3 3 6 2" xfId="15004"/>
    <cellStyle name="메모 5 2 3 3 6 3" xfId="20760"/>
    <cellStyle name="메모 5 2 3 3 6 4" xfId="26242"/>
    <cellStyle name="메모 5 2 3 3 7" xfId="9039"/>
    <cellStyle name="메모 5 2 3 3 7 2" xfId="15005"/>
    <cellStyle name="메모 5 2 3 3 7 3" xfId="20761"/>
    <cellStyle name="메모 5 2 3 3 7 4" xfId="26243"/>
    <cellStyle name="메모 5 2 3 3 8" xfId="9040"/>
    <cellStyle name="메모 5 2 3 3 8 2" xfId="15006"/>
    <cellStyle name="메모 5 2 3 3 8 3" xfId="20762"/>
    <cellStyle name="메모 5 2 3 3 8 4" xfId="26244"/>
    <cellStyle name="메모 5 2 3 3 9" xfId="9041"/>
    <cellStyle name="메모 5 2 3 3 9 2" xfId="15007"/>
    <cellStyle name="메모 5 2 3 3 9 3" xfId="20763"/>
    <cellStyle name="메모 5 2 3 3 9 4" xfId="26245"/>
    <cellStyle name="메모 5 2 3 4" xfId="9042"/>
    <cellStyle name="메모 5 2 3 4 2" xfId="15008"/>
    <cellStyle name="메모 5 2 3 4 3" xfId="20764"/>
    <cellStyle name="메모 5 2 3 4 4" xfId="26246"/>
    <cellStyle name="메모 5 2 3 5" xfId="9043"/>
    <cellStyle name="메모 5 2 3 5 2" xfId="15009"/>
    <cellStyle name="메모 5 2 3 5 3" xfId="20765"/>
    <cellStyle name="메모 5 2 3 5 4" xfId="26247"/>
    <cellStyle name="메모 5 2 3 6" xfId="9044"/>
    <cellStyle name="메모 5 2 3 6 2" xfId="15010"/>
    <cellStyle name="메모 5 2 3 6 3" xfId="20766"/>
    <cellStyle name="메모 5 2 3 6 4" xfId="26248"/>
    <cellStyle name="메모 5 2 3 7" xfId="11433"/>
    <cellStyle name="메모 5 2 3 8" xfId="17228"/>
    <cellStyle name="메모 5 2 4" xfId="5492"/>
    <cellStyle name="메모 5 2 4 2" xfId="5780"/>
    <cellStyle name="메모 5 2 4 2 10" xfId="11753"/>
    <cellStyle name="메모 5 2 4 2 11" xfId="17518"/>
    <cellStyle name="메모 5 2 4 2 12" xfId="23033"/>
    <cellStyle name="메모 5 2 4 2 2" xfId="9045"/>
    <cellStyle name="메모 5 2 4 2 2 2" xfId="15011"/>
    <cellStyle name="메모 5 2 4 2 2 3" xfId="20767"/>
    <cellStyle name="메모 5 2 4 2 2 4" xfId="26249"/>
    <cellStyle name="메모 5 2 4 2 3" xfId="9046"/>
    <cellStyle name="메모 5 2 4 2 3 2" xfId="15012"/>
    <cellStyle name="메모 5 2 4 2 3 3" xfId="20768"/>
    <cellStyle name="메모 5 2 4 2 3 4" xfId="26250"/>
    <cellStyle name="메모 5 2 4 2 4" xfId="9047"/>
    <cellStyle name="메모 5 2 4 2 4 2" xfId="15013"/>
    <cellStyle name="메모 5 2 4 2 4 3" xfId="20769"/>
    <cellStyle name="메모 5 2 4 2 4 4" xfId="26251"/>
    <cellStyle name="메모 5 2 4 2 5" xfId="9048"/>
    <cellStyle name="메모 5 2 4 2 5 2" xfId="15014"/>
    <cellStyle name="메모 5 2 4 2 5 3" xfId="20770"/>
    <cellStyle name="메모 5 2 4 2 5 4" xfId="26252"/>
    <cellStyle name="메모 5 2 4 2 6" xfId="9049"/>
    <cellStyle name="메모 5 2 4 2 6 2" xfId="15015"/>
    <cellStyle name="메모 5 2 4 2 6 3" xfId="20771"/>
    <cellStyle name="메모 5 2 4 2 6 4" xfId="26253"/>
    <cellStyle name="메모 5 2 4 2 7" xfId="9050"/>
    <cellStyle name="메모 5 2 4 2 7 2" xfId="15016"/>
    <cellStyle name="메모 5 2 4 2 7 3" xfId="20772"/>
    <cellStyle name="메모 5 2 4 2 7 4" xfId="26254"/>
    <cellStyle name="메모 5 2 4 2 8" xfId="9051"/>
    <cellStyle name="메모 5 2 4 2 8 2" xfId="15017"/>
    <cellStyle name="메모 5 2 4 2 8 3" xfId="20773"/>
    <cellStyle name="메모 5 2 4 2 8 4" xfId="26255"/>
    <cellStyle name="메모 5 2 4 2 9" xfId="9052"/>
    <cellStyle name="메모 5 2 4 2 9 2" xfId="15018"/>
    <cellStyle name="메모 5 2 4 2 9 3" xfId="20774"/>
    <cellStyle name="메모 5 2 4 2 9 4" xfId="26256"/>
    <cellStyle name="메모 5 2 4 3" xfId="6005"/>
    <cellStyle name="메모 5 2 4 3 10" xfId="9053"/>
    <cellStyle name="메모 5 2 4 3 10 2" xfId="15019"/>
    <cellStyle name="메모 5 2 4 3 10 3" xfId="20775"/>
    <cellStyle name="메모 5 2 4 3 10 4" xfId="26257"/>
    <cellStyle name="메모 5 2 4 3 11" xfId="11978"/>
    <cellStyle name="메모 5 2 4 3 12" xfId="17735"/>
    <cellStyle name="메모 5 2 4 3 13" xfId="23232"/>
    <cellStyle name="메모 5 2 4 3 2" xfId="9054"/>
    <cellStyle name="메모 5 2 4 3 2 2" xfId="15020"/>
    <cellStyle name="메모 5 2 4 3 2 3" xfId="20776"/>
    <cellStyle name="메모 5 2 4 3 2 4" xfId="26258"/>
    <cellStyle name="메모 5 2 4 3 3" xfId="9055"/>
    <cellStyle name="메모 5 2 4 3 3 2" xfId="15021"/>
    <cellStyle name="메모 5 2 4 3 3 3" xfId="20777"/>
    <cellStyle name="메모 5 2 4 3 3 4" xfId="26259"/>
    <cellStyle name="메모 5 2 4 3 4" xfId="9056"/>
    <cellStyle name="메모 5 2 4 3 4 2" xfId="15022"/>
    <cellStyle name="메모 5 2 4 3 4 3" xfId="20778"/>
    <cellStyle name="메모 5 2 4 3 4 4" xfId="26260"/>
    <cellStyle name="메모 5 2 4 3 5" xfId="9057"/>
    <cellStyle name="메모 5 2 4 3 5 2" xfId="15023"/>
    <cellStyle name="메모 5 2 4 3 5 3" xfId="20779"/>
    <cellStyle name="메모 5 2 4 3 5 4" xfId="26261"/>
    <cellStyle name="메모 5 2 4 3 6" xfId="9058"/>
    <cellStyle name="메모 5 2 4 3 6 2" xfId="15024"/>
    <cellStyle name="메모 5 2 4 3 6 3" xfId="20780"/>
    <cellStyle name="메모 5 2 4 3 6 4" xfId="26262"/>
    <cellStyle name="메모 5 2 4 3 7" xfId="9059"/>
    <cellStyle name="메모 5 2 4 3 7 2" xfId="15025"/>
    <cellStyle name="메모 5 2 4 3 7 3" xfId="20781"/>
    <cellStyle name="메모 5 2 4 3 7 4" xfId="26263"/>
    <cellStyle name="메모 5 2 4 3 8" xfId="9060"/>
    <cellStyle name="메모 5 2 4 3 8 2" xfId="15026"/>
    <cellStyle name="메모 5 2 4 3 8 3" xfId="20782"/>
    <cellStyle name="메모 5 2 4 3 8 4" xfId="26264"/>
    <cellStyle name="메모 5 2 4 3 9" xfId="9061"/>
    <cellStyle name="메모 5 2 4 3 9 2" xfId="15027"/>
    <cellStyle name="메모 5 2 4 3 9 3" xfId="20783"/>
    <cellStyle name="메모 5 2 4 3 9 4" xfId="26265"/>
    <cellStyle name="메모 5 2 4 4" xfId="9062"/>
    <cellStyle name="메모 5 2 4 4 2" xfId="15028"/>
    <cellStyle name="메모 5 2 4 4 3" xfId="20784"/>
    <cellStyle name="메모 5 2 4 4 4" xfId="26266"/>
    <cellStyle name="메모 5 2 4 5" xfId="9063"/>
    <cellStyle name="메모 5 2 4 5 2" xfId="15029"/>
    <cellStyle name="메모 5 2 4 5 3" xfId="20785"/>
    <cellStyle name="메모 5 2 4 5 4" xfId="26267"/>
    <cellStyle name="메모 5 2 4 6" xfId="9064"/>
    <cellStyle name="메모 5 2 4 6 2" xfId="15030"/>
    <cellStyle name="메모 5 2 4 6 3" xfId="20786"/>
    <cellStyle name="메모 5 2 4 6 4" xfId="26268"/>
    <cellStyle name="메모 5 2 4 7" xfId="9065"/>
    <cellStyle name="메모 5 2 4 7 2" xfId="15031"/>
    <cellStyle name="메모 5 2 4 7 3" xfId="20787"/>
    <cellStyle name="메모 5 2 4 7 4" xfId="26269"/>
    <cellStyle name="메모 5 2 4 8" xfId="11486"/>
    <cellStyle name="메모 5 2 4 9" xfId="17277"/>
    <cellStyle name="메모 5 2 5" xfId="5501"/>
    <cellStyle name="메모 5 2 5 10" xfId="17284"/>
    <cellStyle name="메모 5 2 5 11" xfId="22886"/>
    <cellStyle name="메모 5 2 5 2" xfId="5789"/>
    <cellStyle name="메모 5 2 5 2 10" xfId="9066"/>
    <cellStyle name="메모 5 2 5 2 10 2" xfId="15032"/>
    <cellStyle name="메모 5 2 5 2 10 3" xfId="20788"/>
    <cellStyle name="메모 5 2 5 2 10 4" xfId="26270"/>
    <cellStyle name="메모 5 2 5 2 11" xfId="11762"/>
    <cellStyle name="메모 5 2 5 2 12" xfId="17526"/>
    <cellStyle name="메모 5 2 5 2 13" xfId="23042"/>
    <cellStyle name="메모 5 2 5 2 2" xfId="9067"/>
    <cellStyle name="메모 5 2 5 2 2 2" xfId="15033"/>
    <cellStyle name="메모 5 2 5 2 2 3" xfId="20789"/>
    <cellStyle name="메모 5 2 5 2 2 4" xfId="26271"/>
    <cellStyle name="메모 5 2 5 2 3" xfId="9068"/>
    <cellStyle name="메모 5 2 5 2 3 2" xfId="15034"/>
    <cellStyle name="메모 5 2 5 2 3 3" xfId="20790"/>
    <cellStyle name="메모 5 2 5 2 3 4" xfId="26272"/>
    <cellStyle name="메모 5 2 5 2 4" xfId="9069"/>
    <cellStyle name="메모 5 2 5 2 4 2" xfId="15035"/>
    <cellStyle name="메모 5 2 5 2 4 3" xfId="20791"/>
    <cellStyle name="메모 5 2 5 2 4 4" xfId="26273"/>
    <cellStyle name="메모 5 2 5 2 5" xfId="9070"/>
    <cellStyle name="메모 5 2 5 2 5 2" xfId="15036"/>
    <cellStyle name="메모 5 2 5 2 5 3" xfId="20792"/>
    <cellStyle name="메모 5 2 5 2 5 4" xfId="26274"/>
    <cellStyle name="메모 5 2 5 2 6" xfId="9071"/>
    <cellStyle name="메모 5 2 5 2 6 2" xfId="15037"/>
    <cellStyle name="메모 5 2 5 2 6 3" xfId="20793"/>
    <cellStyle name="메모 5 2 5 2 6 4" xfId="26275"/>
    <cellStyle name="메모 5 2 5 2 7" xfId="9072"/>
    <cellStyle name="메모 5 2 5 2 7 2" xfId="15038"/>
    <cellStyle name="메모 5 2 5 2 7 3" xfId="20794"/>
    <cellStyle name="메모 5 2 5 2 7 4" xfId="26276"/>
    <cellStyle name="메모 5 2 5 2 8" xfId="9073"/>
    <cellStyle name="메모 5 2 5 2 8 2" xfId="15039"/>
    <cellStyle name="메모 5 2 5 2 8 3" xfId="20795"/>
    <cellStyle name="메모 5 2 5 2 8 4" xfId="26277"/>
    <cellStyle name="메모 5 2 5 2 9" xfId="9074"/>
    <cellStyle name="메모 5 2 5 2 9 2" xfId="15040"/>
    <cellStyle name="메모 5 2 5 2 9 3" xfId="20796"/>
    <cellStyle name="메모 5 2 5 2 9 4" xfId="26278"/>
    <cellStyle name="메모 5 2 5 3" xfId="6012"/>
    <cellStyle name="메모 5 2 5 3 10" xfId="9075"/>
    <cellStyle name="메모 5 2 5 3 10 2" xfId="15041"/>
    <cellStyle name="메모 5 2 5 3 10 3" xfId="20797"/>
    <cellStyle name="메모 5 2 5 3 10 4" xfId="26279"/>
    <cellStyle name="메모 5 2 5 3 11" xfId="11985"/>
    <cellStyle name="메모 5 2 5 3 12" xfId="17742"/>
    <cellStyle name="메모 5 2 5 3 13" xfId="23239"/>
    <cellStyle name="메모 5 2 5 3 2" xfId="9076"/>
    <cellStyle name="메모 5 2 5 3 2 2" xfId="15042"/>
    <cellStyle name="메모 5 2 5 3 2 3" xfId="20798"/>
    <cellStyle name="메모 5 2 5 3 2 4" xfId="26280"/>
    <cellStyle name="메모 5 2 5 3 3" xfId="9077"/>
    <cellStyle name="메모 5 2 5 3 3 2" xfId="15043"/>
    <cellStyle name="메모 5 2 5 3 3 3" xfId="20799"/>
    <cellStyle name="메모 5 2 5 3 3 4" xfId="26281"/>
    <cellStyle name="메모 5 2 5 3 4" xfId="9078"/>
    <cellStyle name="메모 5 2 5 3 4 2" xfId="15044"/>
    <cellStyle name="메모 5 2 5 3 4 3" xfId="20800"/>
    <cellStyle name="메모 5 2 5 3 4 4" xfId="26282"/>
    <cellStyle name="메모 5 2 5 3 5" xfId="9079"/>
    <cellStyle name="메모 5 2 5 3 5 2" xfId="15045"/>
    <cellStyle name="메모 5 2 5 3 5 3" xfId="20801"/>
    <cellStyle name="메모 5 2 5 3 5 4" xfId="26283"/>
    <cellStyle name="메모 5 2 5 3 6" xfId="9080"/>
    <cellStyle name="메모 5 2 5 3 6 2" xfId="15046"/>
    <cellStyle name="메모 5 2 5 3 6 3" xfId="20802"/>
    <cellStyle name="메모 5 2 5 3 6 4" xfId="26284"/>
    <cellStyle name="메모 5 2 5 3 7" xfId="9081"/>
    <cellStyle name="메모 5 2 5 3 7 2" xfId="15047"/>
    <cellStyle name="메모 5 2 5 3 7 3" xfId="20803"/>
    <cellStyle name="메모 5 2 5 3 7 4" xfId="26285"/>
    <cellStyle name="메모 5 2 5 3 8" xfId="9082"/>
    <cellStyle name="메모 5 2 5 3 8 2" xfId="15048"/>
    <cellStyle name="메모 5 2 5 3 8 3" xfId="20804"/>
    <cellStyle name="메모 5 2 5 3 8 4" xfId="26286"/>
    <cellStyle name="메모 5 2 5 3 9" xfId="9083"/>
    <cellStyle name="메모 5 2 5 3 9 2" xfId="15049"/>
    <cellStyle name="메모 5 2 5 3 9 3" xfId="20805"/>
    <cellStyle name="메모 5 2 5 3 9 4" xfId="26287"/>
    <cellStyle name="메모 5 2 5 4" xfId="9084"/>
    <cellStyle name="메모 5 2 5 4 2" xfId="15050"/>
    <cellStyle name="메모 5 2 5 4 3" xfId="20806"/>
    <cellStyle name="메모 5 2 5 4 4" xfId="26288"/>
    <cellStyle name="메모 5 2 5 5" xfId="9085"/>
    <cellStyle name="메모 5 2 5 5 2" xfId="15051"/>
    <cellStyle name="메모 5 2 5 5 3" xfId="20807"/>
    <cellStyle name="메모 5 2 5 5 4" xfId="26289"/>
    <cellStyle name="메모 5 2 5 6" xfId="9086"/>
    <cellStyle name="메모 5 2 5 6 2" xfId="15052"/>
    <cellStyle name="메모 5 2 5 6 3" xfId="20808"/>
    <cellStyle name="메모 5 2 5 6 4" xfId="26290"/>
    <cellStyle name="메모 5 2 5 7" xfId="9087"/>
    <cellStyle name="메모 5 2 5 7 2" xfId="15053"/>
    <cellStyle name="메모 5 2 5 7 3" xfId="20809"/>
    <cellStyle name="메모 5 2 5 7 4" xfId="26291"/>
    <cellStyle name="메모 5 2 5 8" xfId="9088"/>
    <cellStyle name="메모 5 2 5 8 2" xfId="15054"/>
    <cellStyle name="메모 5 2 5 8 3" xfId="20810"/>
    <cellStyle name="메모 5 2 5 8 4" xfId="26292"/>
    <cellStyle name="메모 5 2 5 9" xfId="11495"/>
    <cellStyle name="메모 5 2 6" xfId="9089"/>
    <cellStyle name="메모 5 2 6 2" xfId="15055"/>
    <cellStyle name="메모 5 2 6 3" xfId="20811"/>
    <cellStyle name="메모 5 2 6 4" xfId="26293"/>
    <cellStyle name="메모 5 2 7" xfId="9090"/>
    <cellStyle name="메모 5 2 7 2" xfId="15056"/>
    <cellStyle name="메모 5 2 7 3" xfId="20812"/>
    <cellStyle name="메모 5 2 7 4" xfId="26294"/>
    <cellStyle name="메모 5 2 8" xfId="11337"/>
    <cellStyle name="메모 5 2 9" xfId="11272"/>
    <cellStyle name="메모 5 3" xfId="5522"/>
    <cellStyle name="메모 5 3 10" xfId="9091"/>
    <cellStyle name="메모 5 3 10 2" xfId="15057"/>
    <cellStyle name="메모 5 3 10 3" xfId="20813"/>
    <cellStyle name="메모 5 3 10 4" xfId="26295"/>
    <cellStyle name="메모 5 3 11" xfId="11516"/>
    <cellStyle name="메모 5 3 12" xfId="17305"/>
    <cellStyle name="메모 5 3 13" xfId="22899"/>
    <cellStyle name="메모 5 3 2" xfId="5810"/>
    <cellStyle name="메모 5 3 2 10" xfId="11783"/>
    <cellStyle name="메모 5 3 2 11" xfId="17547"/>
    <cellStyle name="메모 5 3 2 12" xfId="23063"/>
    <cellStyle name="메모 5 3 2 2" xfId="9092"/>
    <cellStyle name="메모 5 3 2 2 2" xfId="15058"/>
    <cellStyle name="메모 5 3 2 2 3" xfId="20814"/>
    <cellStyle name="메모 5 3 2 2 4" xfId="26296"/>
    <cellStyle name="메모 5 3 2 3" xfId="9093"/>
    <cellStyle name="메모 5 3 2 3 2" xfId="15059"/>
    <cellStyle name="메모 5 3 2 3 3" xfId="20815"/>
    <cellStyle name="메모 5 3 2 3 4" xfId="26297"/>
    <cellStyle name="메모 5 3 2 4" xfId="9094"/>
    <cellStyle name="메모 5 3 2 4 2" xfId="15060"/>
    <cellStyle name="메모 5 3 2 4 3" xfId="20816"/>
    <cellStyle name="메모 5 3 2 4 4" xfId="26298"/>
    <cellStyle name="메모 5 3 2 5" xfId="9095"/>
    <cellStyle name="메모 5 3 2 5 2" xfId="15061"/>
    <cellStyle name="메모 5 3 2 5 3" xfId="20817"/>
    <cellStyle name="메모 5 3 2 5 4" xfId="26299"/>
    <cellStyle name="메모 5 3 2 6" xfId="9096"/>
    <cellStyle name="메모 5 3 2 6 2" xfId="15062"/>
    <cellStyle name="메모 5 3 2 6 3" xfId="20818"/>
    <cellStyle name="메모 5 3 2 6 4" xfId="26300"/>
    <cellStyle name="메모 5 3 2 7" xfId="9097"/>
    <cellStyle name="메모 5 3 2 7 2" xfId="15063"/>
    <cellStyle name="메모 5 3 2 7 3" xfId="20819"/>
    <cellStyle name="메모 5 3 2 7 4" xfId="26301"/>
    <cellStyle name="메모 5 3 2 8" xfId="9098"/>
    <cellStyle name="메모 5 3 2 8 2" xfId="15064"/>
    <cellStyle name="메모 5 3 2 8 3" xfId="20820"/>
    <cellStyle name="메모 5 3 2 8 4" xfId="26302"/>
    <cellStyle name="메모 5 3 2 9" xfId="9099"/>
    <cellStyle name="메모 5 3 2 9 2" xfId="15065"/>
    <cellStyle name="메모 5 3 2 9 3" xfId="20821"/>
    <cellStyle name="메모 5 3 2 9 4" xfId="26303"/>
    <cellStyle name="메모 5 3 3" xfId="6033"/>
    <cellStyle name="메모 5 3 3 10" xfId="9100"/>
    <cellStyle name="메모 5 3 3 10 2" xfId="15066"/>
    <cellStyle name="메모 5 3 3 10 3" xfId="20822"/>
    <cellStyle name="메모 5 3 3 10 4" xfId="26304"/>
    <cellStyle name="메모 5 3 3 11" xfId="12006"/>
    <cellStyle name="메모 5 3 3 12" xfId="17763"/>
    <cellStyle name="메모 5 3 3 13" xfId="23260"/>
    <cellStyle name="메모 5 3 3 2" xfId="9101"/>
    <cellStyle name="메모 5 3 3 2 2" xfId="15067"/>
    <cellStyle name="메모 5 3 3 2 3" xfId="20823"/>
    <cellStyle name="메모 5 3 3 2 4" xfId="26305"/>
    <cellStyle name="메모 5 3 3 3" xfId="9102"/>
    <cellStyle name="메모 5 3 3 3 2" xfId="15068"/>
    <cellStyle name="메모 5 3 3 3 3" xfId="20824"/>
    <cellStyle name="메모 5 3 3 3 4" xfId="26306"/>
    <cellStyle name="메모 5 3 3 4" xfId="9103"/>
    <cellStyle name="메모 5 3 3 4 2" xfId="15069"/>
    <cellStyle name="메모 5 3 3 4 3" xfId="20825"/>
    <cellStyle name="메모 5 3 3 4 4" xfId="26307"/>
    <cellStyle name="메모 5 3 3 5" xfId="9104"/>
    <cellStyle name="메모 5 3 3 5 2" xfId="15070"/>
    <cellStyle name="메모 5 3 3 5 3" xfId="20826"/>
    <cellStyle name="메모 5 3 3 5 4" xfId="26308"/>
    <cellStyle name="메모 5 3 3 6" xfId="9105"/>
    <cellStyle name="메모 5 3 3 6 2" xfId="15071"/>
    <cellStyle name="메모 5 3 3 6 3" xfId="20827"/>
    <cellStyle name="메모 5 3 3 6 4" xfId="26309"/>
    <cellStyle name="메모 5 3 3 7" xfId="9106"/>
    <cellStyle name="메모 5 3 3 7 2" xfId="15072"/>
    <cellStyle name="메모 5 3 3 7 3" xfId="20828"/>
    <cellStyle name="메모 5 3 3 7 4" xfId="26310"/>
    <cellStyle name="메모 5 3 3 8" xfId="9107"/>
    <cellStyle name="메모 5 3 3 8 2" xfId="15073"/>
    <cellStyle name="메모 5 3 3 8 3" xfId="20829"/>
    <cellStyle name="메모 5 3 3 8 4" xfId="26311"/>
    <cellStyle name="메모 5 3 3 9" xfId="9108"/>
    <cellStyle name="메모 5 3 3 9 2" xfId="15074"/>
    <cellStyle name="메모 5 3 3 9 3" xfId="20830"/>
    <cellStyle name="메모 5 3 3 9 4" xfId="26312"/>
    <cellStyle name="메모 5 3 4" xfId="9109"/>
    <cellStyle name="메모 5 3 4 2" xfId="15075"/>
    <cellStyle name="메모 5 3 4 3" xfId="20831"/>
    <cellStyle name="메모 5 3 4 4" xfId="26313"/>
    <cellStyle name="메모 5 3 5" xfId="9110"/>
    <cellStyle name="메모 5 3 5 2" xfId="15076"/>
    <cellStyle name="메모 5 3 5 3" xfId="20832"/>
    <cellStyle name="메모 5 3 5 4" xfId="26314"/>
    <cellStyle name="메모 5 3 6" xfId="9111"/>
    <cellStyle name="메모 5 3 6 2" xfId="15077"/>
    <cellStyle name="메모 5 3 6 3" xfId="20833"/>
    <cellStyle name="메모 5 3 6 4" xfId="26315"/>
    <cellStyle name="메모 5 3 7" xfId="9112"/>
    <cellStyle name="메모 5 3 7 2" xfId="15078"/>
    <cellStyle name="메모 5 3 7 3" xfId="20834"/>
    <cellStyle name="메모 5 3 7 4" xfId="26316"/>
    <cellStyle name="메모 5 3 8" xfId="9113"/>
    <cellStyle name="메모 5 3 8 2" xfId="15079"/>
    <cellStyle name="메모 5 3 8 3" xfId="20835"/>
    <cellStyle name="메모 5 3 8 4" xfId="26317"/>
    <cellStyle name="메모 5 3 9" xfId="9114"/>
    <cellStyle name="메모 5 3 9 2" xfId="15080"/>
    <cellStyle name="메모 5 3 9 3" xfId="20836"/>
    <cellStyle name="메모 5 3 9 4" xfId="26318"/>
    <cellStyle name="메모 5 4" xfId="5457"/>
    <cellStyle name="메모 5 4 2" xfId="5745"/>
    <cellStyle name="메모 5 4 2 10" xfId="11718"/>
    <cellStyle name="메모 5 4 2 11" xfId="17485"/>
    <cellStyle name="메모 5 4 2 12" xfId="23003"/>
    <cellStyle name="메모 5 4 2 2" xfId="9115"/>
    <cellStyle name="메모 5 4 2 2 2" xfId="15081"/>
    <cellStyle name="메모 5 4 2 2 3" xfId="20837"/>
    <cellStyle name="메모 5 4 2 2 4" xfId="26319"/>
    <cellStyle name="메모 5 4 2 3" xfId="9116"/>
    <cellStyle name="메모 5 4 2 3 2" xfId="15082"/>
    <cellStyle name="메모 5 4 2 3 3" xfId="20838"/>
    <cellStyle name="메모 5 4 2 3 4" xfId="26320"/>
    <cellStyle name="메모 5 4 2 4" xfId="9117"/>
    <cellStyle name="메모 5 4 2 4 2" xfId="15083"/>
    <cellStyle name="메모 5 4 2 4 3" xfId="20839"/>
    <cellStyle name="메모 5 4 2 4 4" xfId="26321"/>
    <cellStyle name="메모 5 4 2 5" xfId="9118"/>
    <cellStyle name="메모 5 4 2 5 2" xfId="15084"/>
    <cellStyle name="메모 5 4 2 5 3" xfId="20840"/>
    <cellStyle name="메모 5 4 2 5 4" xfId="26322"/>
    <cellStyle name="메모 5 4 2 6" xfId="9119"/>
    <cellStyle name="메모 5 4 2 6 2" xfId="15085"/>
    <cellStyle name="메모 5 4 2 6 3" xfId="20841"/>
    <cellStyle name="메모 5 4 2 6 4" xfId="26323"/>
    <cellStyle name="메모 5 4 2 7" xfId="9120"/>
    <cellStyle name="메모 5 4 2 7 2" xfId="15086"/>
    <cellStyle name="메모 5 4 2 7 3" xfId="20842"/>
    <cellStyle name="메모 5 4 2 7 4" xfId="26324"/>
    <cellStyle name="메모 5 4 2 8" xfId="9121"/>
    <cellStyle name="메모 5 4 2 8 2" xfId="15087"/>
    <cellStyle name="메모 5 4 2 8 3" xfId="20843"/>
    <cellStyle name="메모 5 4 2 8 4" xfId="26325"/>
    <cellStyle name="메모 5 4 2 9" xfId="9122"/>
    <cellStyle name="메모 5 4 2 9 2" xfId="15088"/>
    <cellStyle name="메모 5 4 2 9 3" xfId="20844"/>
    <cellStyle name="메모 5 4 2 9 4" xfId="26326"/>
    <cellStyle name="메모 5 4 3" xfId="5972"/>
    <cellStyle name="메모 5 4 3 10" xfId="9123"/>
    <cellStyle name="메모 5 4 3 10 2" xfId="15089"/>
    <cellStyle name="메모 5 4 3 10 3" xfId="20845"/>
    <cellStyle name="메모 5 4 3 10 4" xfId="26327"/>
    <cellStyle name="메모 5 4 3 11" xfId="11945"/>
    <cellStyle name="메모 5 4 3 12" xfId="17702"/>
    <cellStyle name="메모 5 4 3 13" xfId="23199"/>
    <cellStyle name="메모 5 4 3 2" xfId="9124"/>
    <cellStyle name="메모 5 4 3 2 2" xfId="15090"/>
    <cellStyle name="메모 5 4 3 2 3" xfId="20846"/>
    <cellStyle name="메모 5 4 3 2 4" xfId="26328"/>
    <cellStyle name="메모 5 4 3 3" xfId="9125"/>
    <cellStyle name="메모 5 4 3 3 2" xfId="15091"/>
    <cellStyle name="메모 5 4 3 3 3" xfId="20847"/>
    <cellStyle name="메모 5 4 3 3 4" xfId="26329"/>
    <cellStyle name="메모 5 4 3 4" xfId="9126"/>
    <cellStyle name="메모 5 4 3 4 2" xfId="15092"/>
    <cellStyle name="메모 5 4 3 4 3" xfId="20848"/>
    <cellStyle name="메모 5 4 3 4 4" xfId="26330"/>
    <cellStyle name="메모 5 4 3 5" xfId="9127"/>
    <cellStyle name="메모 5 4 3 5 2" xfId="15093"/>
    <cellStyle name="메모 5 4 3 5 3" xfId="20849"/>
    <cellStyle name="메모 5 4 3 5 4" xfId="26331"/>
    <cellStyle name="메모 5 4 3 6" xfId="9128"/>
    <cellStyle name="메모 5 4 3 6 2" xfId="15094"/>
    <cellStyle name="메모 5 4 3 6 3" xfId="20850"/>
    <cellStyle name="메모 5 4 3 6 4" xfId="26332"/>
    <cellStyle name="메모 5 4 3 7" xfId="9129"/>
    <cellStyle name="메모 5 4 3 7 2" xfId="15095"/>
    <cellStyle name="메모 5 4 3 7 3" xfId="20851"/>
    <cellStyle name="메모 5 4 3 7 4" xfId="26333"/>
    <cellStyle name="메모 5 4 3 8" xfId="9130"/>
    <cellStyle name="메모 5 4 3 8 2" xfId="15096"/>
    <cellStyle name="메모 5 4 3 8 3" xfId="20852"/>
    <cellStyle name="메모 5 4 3 8 4" xfId="26334"/>
    <cellStyle name="메모 5 4 3 9" xfId="9131"/>
    <cellStyle name="메모 5 4 3 9 2" xfId="15097"/>
    <cellStyle name="메모 5 4 3 9 3" xfId="20853"/>
    <cellStyle name="메모 5 4 3 9 4" xfId="26335"/>
    <cellStyle name="메모 5 4 4" xfId="9132"/>
    <cellStyle name="메모 5 4 4 2" xfId="15098"/>
    <cellStyle name="메모 5 4 4 3" xfId="20854"/>
    <cellStyle name="메모 5 4 4 4" xfId="26336"/>
    <cellStyle name="메모 5 4 5" xfId="9133"/>
    <cellStyle name="메모 5 4 5 2" xfId="15099"/>
    <cellStyle name="메모 5 4 5 3" xfId="20855"/>
    <cellStyle name="메모 5 4 5 4" xfId="26337"/>
    <cellStyle name="메모 5 4 6" xfId="9134"/>
    <cellStyle name="메모 5 4 6 2" xfId="15100"/>
    <cellStyle name="메모 5 4 6 3" xfId="20856"/>
    <cellStyle name="메모 5 4 6 4" xfId="26338"/>
    <cellStyle name="메모 5 4 7" xfId="11451"/>
    <cellStyle name="메모 5 4 8" xfId="17244"/>
    <cellStyle name="메모 5 5" xfId="5360"/>
    <cellStyle name="메모 5 5 2" xfId="5648"/>
    <cellStyle name="메모 5 5 2 10" xfId="11621"/>
    <cellStyle name="메모 5 5 2 11" xfId="17392"/>
    <cellStyle name="메모 5 5 2 12" xfId="22926"/>
    <cellStyle name="메모 5 5 2 2" xfId="9135"/>
    <cellStyle name="메모 5 5 2 2 2" xfId="15101"/>
    <cellStyle name="메모 5 5 2 2 3" xfId="20857"/>
    <cellStyle name="메모 5 5 2 2 4" xfId="26339"/>
    <cellStyle name="메모 5 5 2 3" xfId="9136"/>
    <cellStyle name="메모 5 5 2 3 2" xfId="15102"/>
    <cellStyle name="메모 5 5 2 3 3" xfId="20858"/>
    <cellStyle name="메모 5 5 2 3 4" xfId="26340"/>
    <cellStyle name="메모 5 5 2 4" xfId="9137"/>
    <cellStyle name="메모 5 5 2 4 2" xfId="15103"/>
    <cellStyle name="메모 5 5 2 4 3" xfId="20859"/>
    <cellStyle name="메모 5 5 2 4 4" xfId="26341"/>
    <cellStyle name="메모 5 5 2 5" xfId="9138"/>
    <cellStyle name="메모 5 5 2 5 2" xfId="15104"/>
    <cellStyle name="메모 5 5 2 5 3" xfId="20860"/>
    <cellStyle name="메모 5 5 2 5 4" xfId="26342"/>
    <cellStyle name="메모 5 5 2 6" xfId="9139"/>
    <cellStyle name="메모 5 5 2 6 2" xfId="15105"/>
    <cellStyle name="메모 5 5 2 6 3" xfId="20861"/>
    <cellStyle name="메모 5 5 2 6 4" xfId="26343"/>
    <cellStyle name="메모 5 5 2 7" xfId="9140"/>
    <cellStyle name="메모 5 5 2 7 2" xfId="15106"/>
    <cellStyle name="메모 5 5 2 7 3" xfId="20862"/>
    <cellStyle name="메모 5 5 2 7 4" xfId="26344"/>
    <cellStyle name="메모 5 5 2 8" xfId="9141"/>
    <cellStyle name="메모 5 5 2 8 2" xfId="15107"/>
    <cellStyle name="메모 5 5 2 8 3" xfId="20863"/>
    <cellStyle name="메모 5 5 2 8 4" xfId="26345"/>
    <cellStyle name="메모 5 5 2 9" xfId="9142"/>
    <cellStyle name="메모 5 5 2 9 2" xfId="15108"/>
    <cellStyle name="메모 5 5 2 9 3" xfId="20864"/>
    <cellStyle name="메모 5 5 2 9 4" xfId="26346"/>
    <cellStyle name="메모 5 5 3" xfId="5892"/>
    <cellStyle name="메모 5 5 3 10" xfId="9143"/>
    <cellStyle name="메모 5 5 3 10 2" xfId="15109"/>
    <cellStyle name="메모 5 5 3 10 3" xfId="20865"/>
    <cellStyle name="메모 5 5 3 10 4" xfId="26347"/>
    <cellStyle name="메모 5 5 3 11" xfId="11865"/>
    <cellStyle name="메모 5 5 3 12" xfId="17622"/>
    <cellStyle name="메모 5 5 3 13" xfId="23119"/>
    <cellStyle name="메모 5 5 3 2" xfId="9144"/>
    <cellStyle name="메모 5 5 3 2 2" xfId="15110"/>
    <cellStyle name="메모 5 5 3 2 3" xfId="20866"/>
    <cellStyle name="메모 5 5 3 2 4" xfId="26348"/>
    <cellStyle name="메모 5 5 3 3" xfId="9145"/>
    <cellStyle name="메모 5 5 3 3 2" xfId="15111"/>
    <cellStyle name="메모 5 5 3 3 3" xfId="20867"/>
    <cellStyle name="메모 5 5 3 3 4" xfId="26349"/>
    <cellStyle name="메모 5 5 3 4" xfId="9146"/>
    <cellStyle name="메모 5 5 3 4 2" xfId="15112"/>
    <cellStyle name="메모 5 5 3 4 3" xfId="20868"/>
    <cellStyle name="메모 5 5 3 4 4" xfId="26350"/>
    <cellStyle name="메모 5 5 3 5" xfId="9147"/>
    <cellStyle name="메모 5 5 3 5 2" xfId="15113"/>
    <cellStyle name="메모 5 5 3 5 3" xfId="20869"/>
    <cellStyle name="메모 5 5 3 5 4" xfId="26351"/>
    <cellStyle name="메모 5 5 3 6" xfId="9148"/>
    <cellStyle name="메모 5 5 3 6 2" xfId="15114"/>
    <cellStyle name="메모 5 5 3 6 3" xfId="20870"/>
    <cellStyle name="메모 5 5 3 6 4" xfId="26352"/>
    <cellStyle name="메모 5 5 3 7" xfId="9149"/>
    <cellStyle name="메모 5 5 3 7 2" xfId="15115"/>
    <cellStyle name="메모 5 5 3 7 3" xfId="20871"/>
    <cellStyle name="메모 5 5 3 7 4" xfId="26353"/>
    <cellStyle name="메모 5 5 3 8" xfId="9150"/>
    <cellStyle name="메모 5 5 3 8 2" xfId="15116"/>
    <cellStyle name="메모 5 5 3 8 3" xfId="20872"/>
    <cellStyle name="메모 5 5 3 8 4" xfId="26354"/>
    <cellStyle name="메모 5 5 3 9" xfId="9151"/>
    <cellStyle name="메모 5 5 3 9 2" xfId="15117"/>
    <cellStyle name="메모 5 5 3 9 3" xfId="20873"/>
    <cellStyle name="메모 5 5 3 9 4" xfId="26355"/>
    <cellStyle name="메모 5 5 4" xfId="9152"/>
    <cellStyle name="메모 5 5 4 2" xfId="15118"/>
    <cellStyle name="메모 5 5 4 3" xfId="20874"/>
    <cellStyle name="메모 5 5 4 4" xfId="26356"/>
    <cellStyle name="메모 5 5 5" xfId="9153"/>
    <cellStyle name="메모 5 5 5 2" xfId="15119"/>
    <cellStyle name="메모 5 5 5 3" xfId="20875"/>
    <cellStyle name="메모 5 5 5 4" xfId="26357"/>
    <cellStyle name="메모 5 5 6" xfId="9154"/>
    <cellStyle name="메모 5 5 6 2" xfId="15120"/>
    <cellStyle name="메모 5 5 6 3" xfId="20876"/>
    <cellStyle name="메모 5 5 6 4" xfId="26358"/>
    <cellStyle name="메모 5 5 7" xfId="9155"/>
    <cellStyle name="메모 5 5 7 2" xfId="15121"/>
    <cellStyle name="메모 5 5 7 3" xfId="20877"/>
    <cellStyle name="메모 5 5 7 4" xfId="26359"/>
    <cellStyle name="메모 5 5 8" xfId="11354"/>
    <cellStyle name="메모 5 5 9" xfId="11260"/>
    <cellStyle name="메모 5 6" xfId="5468"/>
    <cellStyle name="메모 5 6 10" xfId="17255"/>
    <cellStyle name="메모 5 6 11" xfId="22876"/>
    <cellStyle name="메모 5 6 2" xfId="5756"/>
    <cellStyle name="메모 5 6 2 10" xfId="9156"/>
    <cellStyle name="메모 5 6 2 10 2" xfId="15122"/>
    <cellStyle name="메모 5 6 2 10 3" xfId="20878"/>
    <cellStyle name="메모 5 6 2 10 4" xfId="26360"/>
    <cellStyle name="메모 5 6 2 11" xfId="11729"/>
    <cellStyle name="메모 5 6 2 12" xfId="17496"/>
    <cellStyle name="메모 5 6 2 13" xfId="23012"/>
    <cellStyle name="메모 5 6 2 2" xfId="9157"/>
    <cellStyle name="메모 5 6 2 2 2" xfId="15123"/>
    <cellStyle name="메모 5 6 2 2 3" xfId="20879"/>
    <cellStyle name="메모 5 6 2 2 4" xfId="26361"/>
    <cellStyle name="메모 5 6 2 3" xfId="9158"/>
    <cellStyle name="메모 5 6 2 3 2" xfId="15124"/>
    <cellStyle name="메모 5 6 2 3 3" xfId="20880"/>
    <cellStyle name="메모 5 6 2 3 4" xfId="26362"/>
    <cellStyle name="메모 5 6 2 4" xfId="9159"/>
    <cellStyle name="메모 5 6 2 4 2" xfId="15125"/>
    <cellStyle name="메모 5 6 2 4 3" xfId="20881"/>
    <cellStyle name="메모 5 6 2 4 4" xfId="26363"/>
    <cellStyle name="메모 5 6 2 5" xfId="9160"/>
    <cellStyle name="메모 5 6 2 5 2" xfId="15126"/>
    <cellStyle name="메모 5 6 2 5 3" xfId="20882"/>
    <cellStyle name="메모 5 6 2 5 4" xfId="26364"/>
    <cellStyle name="메모 5 6 2 6" xfId="9161"/>
    <cellStyle name="메모 5 6 2 6 2" xfId="15127"/>
    <cellStyle name="메모 5 6 2 6 3" xfId="20883"/>
    <cellStyle name="메모 5 6 2 6 4" xfId="26365"/>
    <cellStyle name="메모 5 6 2 7" xfId="9162"/>
    <cellStyle name="메모 5 6 2 7 2" xfId="15128"/>
    <cellStyle name="메모 5 6 2 7 3" xfId="20884"/>
    <cellStyle name="메모 5 6 2 7 4" xfId="26366"/>
    <cellStyle name="메모 5 6 2 8" xfId="9163"/>
    <cellStyle name="메모 5 6 2 8 2" xfId="15129"/>
    <cellStyle name="메모 5 6 2 8 3" xfId="20885"/>
    <cellStyle name="메모 5 6 2 8 4" xfId="26367"/>
    <cellStyle name="메모 5 6 2 9" xfId="9164"/>
    <cellStyle name="메모 5 6 2 9 2" xfId="15130"/>
    <cellStyle name="메모 5 6 2 9 3" xfId="20886"/>
    <cellStyle name="메모 5 6 2 9 4" xfId="26368"/>
    <cellStyle name="메모 5 6 3" xfId="5983"/>
    <cellStyle name="메모 5 6 3 10" xfId="9165"/>
    <cellStyle name="메모 5 6 3 10 2" xfId="15131"/>
    <cellStyle name="메모 5 6 3 10 3" xfId="20887"/>
    <cellStyle name="메모 5 6 3 10 4" xfId="26369"/>
    <cellStyle name="메모 5 6 3 11" xfId="11956"/>
    <cellStyle name="메모 5 6 3 12" xfId="17713"/>
    <cellStyle name="메모 5 6 3 13" xfId="23210"/>
    <cellStyle name="메모 5 6 3 2" xfId="9166"/>
    <cellStyle name="메모 5 6 3 2 2" xfId="15132"/>
    <cellStyle name="메모 5 6 3 2 3" xfId="20888"/>
    <cellStyle name="메모 5 6 3 2 4" xfId="26370"/>
    <cellStyle name="메모 5 6 3 3" xfId="9167"/>
    <cellStyle name="메모 5 6 3 3 2" xfId="15133"/>
    <cellStyle name="메모 5 6 3 3 3" xfId="20889"/>
    <cellStyle name="메모 5 6 3 3 4" xfId="26371"/>
    <cellStyle name="메모 5 6 3 4" xfId="9168"/>
    <cellStyle name="메모 5 6 3 4 2" xfId="15134"/>
    <cellStyle name="메모 5 6 3 4 3" xfId="20890"/>
    <cellStyle name="메모 5 6 3 4 4" xfId="26372"/>
    <cellStyle name="메모 5 6 3 5" xfId="9169"/>
    <cellStyle name="메모 5 6 3 5 2" xfId="15135"/>
    <cellStyle name="메모 5 6 3 5 3" xfId="20891"/>
    <cellStyle name="메모 5 6 3 5 4" xfId="26373"/>
    <cellStyle name="메모 5 6 3 6" xfId="9170"/>
    <cellStyle name="메모 5 6 3 6 2" xfId="15136"/>
    <cellStyle name="메모 5 6 3 6 3" xfId="20892"/>
    <cellStyle name="메모 5 6 3 6 4" xfId="26374"/>
    <cellStyle name="메모 5 6 3 7" xfId="9171"/>
    <cellStyle name="메모 5 6 3 7 2" xfId="15137"/>
    <cellStyle name="메모 5 6 3 7 3" xfId="20893"/>
    <cellStyle name="메모 5 6 3 7 4" xfId="26375"/>
    <cellStyle name="메모 5 6 3 8" xfId="9172"/>
    <cellStyle name="메모 5 6 3 8 2" xfId="15138"/>
    <cellStyle name="메모 5 6 3 8 3" xfId="20894"/>
    <cellStyle name="메모 5 6 3 8 4" xfId="26376"/>
    <cellStyle name="메모 5 6 3 9" xfId="9173"/>
    <cellStyle name="메모 5 6 3 9 2" xfId="15139"/>
    <cellStyle name="메모 5 6 3 9 3" xfId="20895"/>
    <cellStyle name="메모 5 6 3 9 4" xfId="26377"/>
    <cellStyle name="메모 5 6 4" xfId="9174"/>
    <cellStyle name="메모 5 6 4 2" xfId="15140"/>
    <cellStyle name="메모 5 6 4 3" xfId="20896"/>
    <cellStyle name="메모 5 6 4 4" xfId="26378"/>
    <cellStyle name="메모 5 6 5" xfId="9175"/>
    <cellStyle name="메모 5 6 5 2" xfId="15141"/>
    <cellStyle name="메모 5 6 5 3" xfId="20897"/>
    <cellStyle name="메모 5 6 5 4" xfId="26379"/>
    <cellStyle name="메모 5 6 6" xfId="9176"/>
    <cellStyle name="메모 5 6 6 2" xfId="15142"/>
    <cellStyle name="메모 5 6 6 3" xfId="20898"/>
    <cellStyle name="메모 5 6 6 4" xfId="26380"/>
    <cellStyle name="메모 5 6 7" xfId="9177"/>
    <cellStyle name="메모 5 6 7 2" xfId="15143"/>
    <cellStyle name="메모 5 6 7 3" xfId="20899"/>
    <cellStyle name="메모 5 6 7 4" xfId="26381"/>
    <cellStyle name="메모 5 6 8" xfId="9178"/>
    <cellStyle name="메모 5 6 8 2" xfId="15144"/>
    <cellStyle name="메모 5 6 8 3" xfId="20900"/>
    <cellStyle name="메모 5 6 8 4" xfId="26382"/>
    <cellStyle name="메모 5 6 9" xfId="11462"/>
    <cellStyle name="메모 5 7" xfId="9179"/>
    <cellStyle name="메모 5 7 2" xfId="15145"/>
    <cellStyle name="메모 5 7 3" xfId="20901"/>
    <cellStyle name="메모 5 7 4" xfId="26383"/>
    <cellStyle name="메모 5 8" xfId="11287"/>
    <cellStyle name="메모 6" xfId="5142"/>
    <cellStyle name="메모 6 2" xfId="5559"/>
    <cellStyle name="메모 6 2 10" xfId="9180"/>
    <cellStyle name="메모 6 2 10 2" xfId="15146"/>
    <cellStyle name="메모 6 2 10 3" xfId="20902"/>
    <cellStyle name="메모 6 2 10 4" xfId="26384"/>
    <cellStyle name="메모 6 2 11" xfId="11551"/>
    <cellStyle name="메모 6 2 12" xfId="17331"/>
    <cellStyle name="메모 6 2 13" xfId="22907"/>
    <cellStyle name="메모 6 2 2" xfId="5847"/>
    <cellStyle name="메모 6 2 2 10" xfId="11820"/>
    <cellStyle name="메모 6 2 2 11" xfId="17581"/>
    <cellStyle name="메모 6 2 2 12" xfId="23090"/>
    <cellStyle name="메모 6 2 2 2" xfId="9181"/>
    <cellStyle name="메모 6 2 2 2 2" xfId="15147"/>
    <cellStyle name="메모 6 2 2 2 3" xfId="20903"/>
    <cellStyle name="메모 6 2 2 2 4" xfId="26385"/>
    <cellStyle name="메모 6 2 2 3" xfId="9182"/>
    <cellStyle name="메모 6 2 2 3 2" xfId="15148"/>
    <cellStyle name="메모 6 2 2 3 3" xfId="20904"/>
    <cellStyle name="메모 6 2 2 3 4" xfId="26386"/>
    <cellStyle name="메모 6 2 2 4" xfId="9183"/>
    <cellStyle name="메모 6 2 2 4 2" xfId="15149"/>
    <cellStyle name="메모 6 2 2 4 3" xfId="20905"/>
    <cellStyle name="메모 6 2 2 4 4" xfId="26387"/>
    <cellStyle name="메모 6 2 2 5" xfId="9184"/>
    <cellStyle name="메모 6 2 2 5 2" xfId="15150"/>
    <cellStyle name="메모 6 2 2 5 3" xfId="20906"/>
    <cellStyle name="메모 6 2 2 5 4" xfId="26388"/>
    <cellStyle name="메모 6 2 2 6" xfId="9185"/>
    <cellStyle name="메모 6 2 2 6 2" xfId="15151"/>
    <cellStyle name="메모 6 2 2 6 3" xfId="20907"/>
    <cellStyle name="메모 6 2 2 6 4" xfId="26389"/>
    <cellStyle name="메모 6 2 2 7" xfId="9186"/>
    <cellStyle name="메모 6 2 2 7 2" xfId="15152"/>
    <cellStyle name="메모 6 2 2 7 3" xfId="20908"/>
    <cellStyle name="메모 6 2 2 7 4" xfId="26390"/>
    <cellStyle name="메모 6 2 2 8" xfId="9187"/>
    <cellStyle name="메모 6 2 2 8 2" xfId="15153"/>
    <cellStyle name="메모 6 2 2 8 3" xfId="20909"/>
    <cellStyle name="메모 6 2 2 8 4" xfId="26391"/>
    <cellStyle name="메모 6 2 2 9" xfId="9188"/>
    <cellStyle name="메모 6 2 2 9 2" xfId="15154"/>
    <cellStyle name="메모 6 2 2 9 3" xfId="20910"/>
    <cellStyle name="메모 6 2 2 9 4" xfId="26392"/>
    <cellStyle name="메모 6 2 3" xfId="6067"/>
    <cellStyle name="메모 6 2 3 10" xfId="9189"/>
    <cellStyle name="메모 6 2 3 10 2" xfId="15155"/>
    <cellStyle name="메모 6 2 3 10 3" xfId="20911"/>
    <cellStyle name="메모 6 2 3 10 4" xfId="26393"/>
    <cellStyle name="메모 6 2 3 11" xfId="12039"/>
    <cellStyle name="메모 6 2 3 12" xfId="17795"/>
    <cellStyle name="메모 6 2 3 13" xfId="23292"/>
    <cellStyle name="메모 6 2 3 2" xfId="9190"/>
    <cellStyle name="메모 6 2 3 2 2" xfId="15156"/>
    <cellStyle name="메모 6 2 3 2 3" xfId="20912"/>
    <cellStyle name="메모 6 2 3 2 4" xfId="26394"/>
    <cellStyle name="메모 6 2 3 3" xfId="9191"/>
    <cellStyle name="메모 6 2 3 3 2" xfId="15157"/>
    <cellStyle name="메모 6 2 3 3 3" xfId="20913"/>
    <cellStyle name="메모 6 2 3 3 4" xfId="26395"/>
    <cellStyle name="메모 6 2 3 4" xfId="9192"/>
    <cellStyle name="메모 6 2 3 4 2" xfId="15158"/>
    <cellStyle name="메모 6 2 3 4 3" xfId="20914"/>
    <cellStyle name="메모 6 2 3 4 4" xfId="26396"/>
    <cellStyle name="메모 6 2 3 5" xfId="9193"/>
    <cellStyle name="메모 6 2 3 5 2" xfId="15159"/>
    <cellStyle name="메모 6 2 3 5 3" xfId="20915"/>
    <cellStyle name="메모 6 2 3 5 4" xfId="26397"/>
    <cellStyle name="메모 6 2 3 6" xfId="9194"/>
    <cellStyle name="메모 6 2 3 6 2" xfId="15160"/>
    <cellStyle name="메모 6 2 3 6 3" xfId="20916"/>
    <cellStyle name="메모 6 2 3 6 4" xfId="26398"/>
    <cellStyle name="메모 6 2 3 7" xfId="9195"/>
    <cellStyle name="메모 6 2 3 7 2" xfId="15161"/>
    <cellStyle name="메모 6 2 3 7 3" xfId="20917"/>
    <cellStyle name="메모 6 2 3 7 4" xfId="26399"/>
    <cellStyle name="메모 6 2 3 8" xfId="9196"/>
    <cellStyle name="메모 6 2 3 8 2" xfId="15162"/>
    <cellStyle name="메모 6 2 3 8 3" xfId="20918"/>
    <cellStyle name="메모 6 2 3 8 4" xfId="26400"/>
    <cellStyle name="메모 6 2 3 9" xfId="9197"/>
    <cellStyle name="메모 6 2 3 9 2" xfId="15163"/>
    <cellStyle name="메모 6 2 3 9 3" xfId="20919"/>
    <cellStyle name="메모 6 2 3 9 4" xfId="26401"/>
    <cellStyle name="메모 6 2 4" xfId="9198"/>
    <cellStyle name="메모 6 2 4 2" xfId="15164"/>
    <cellStyle name="메모 6 2 4 3" xfId="20920"/>
    <cellStyle name="메모 6 2 4 4" xfId="26402"/>
    <cellStyle name="메모 6 2 5" xfId="9199"/>
    <cellStyle name="메모 6 2 5 2" xfId="15165"/>
    <cellStyle name="메모 6 2 5 3" xfId="20921"/>
    <cellStyle name="메모 6 2 5 4" xfId="26403"/>
    <cellStyle name="메모 6 2 6" xfId="9200"/>
    <cellStyle name="메모 6 2 6 2" xfId="15166"/>
    <cellStyle name="메모 6 2 6 3" xfId="20922"/>
    <cellStyle name="메모 6 2 6 4" xfId="26404"/>
    <cellStyle name="메모 6 2 7" xfId="9201"/>
    <cellStyle name="메모 6 2 7 2" xfId="15167"/>
    <cellStyle name="메모 6 2 7 3" xfId="20923"/>
    <cellStyle name="메모 6 2 7 4" xfId="26405"/>
    <cellStyle name="메모 6 2 8" xfId="9202"/>
    <cellStyle name="메모 6 2 8 2" xfId="15168"/>
    <cellStyle name="메모 6 2 8 3" xfId="20924"/>
    <cellStyle name="메모 6 2 8 4" xfId="26406"/>
    <cellStyle name="메모 6 2 9" xfId="9203"/>
    <cellStyle name="메모 6 2 9 2" xfId="15169"/>
    <cellStyle name="메모 6 2 9 3" xfId="20925"/>
    <cellStyle name="메모 6 2 9 4" xfId="26407"/>
    <cellStyle name="메모 6 3" xfId="5418"/>
    <cellStyle name="메모 6 3 2" xfId="5706"/>
    <cellStyle name="메모 6 3 2 10" xfId="11679"/>
    <cellStyle name="메모 6 3 2 11" xfId="17448"/>
    <cellStyle name="메모 6 3 2 12" xfId="22969"/>
    <cellStyle name="메모 6 3 2 2" xfId="9204"/>
    <cellStyle name="메모 6 3 2 2 2" xfId="15170"/>
    <cellStyle name="메모 6 3 2 2 3" xfId="20926"/>
    <cellStyle name="메모 6 3 2 2 4" xfId="26408"/>
    <cellStyle name="메모 6 3 2 3" xfId="9205"/>
    <cellStyle name="메모 6 3 2 3 2" xfId="15171"/>
    <cellStyle name="메모 6 3 2 3 3" xfId="20927"/>
    <cellStyle name="메모 6 3 2 3 4" xfId="26409"/>
    <cellStyle name="메모 6 3 2 4" xfId="9206"/>
    <cellStyle name="메모 6 3 2 4 2" xfId="15172"/>
    <cellStyle name="메모 6 3 2 4 3" xfId="20928"/>
    <cellStyle name="메모 6 3 2 4 4" xfId="26410"/>
    <cellStyle name="메모 6 3 2 5" xfId="9207"/>
    <cellStyle name="메모 6 3 2 5 2" xfId="15173"/>
    <cellStyle name="메모 6 3 2 5 3" xfId="20929"/>
    <cellStyle name="메모 6 3 2 5 4" xfId="26411"/>
    <cellStyle name="메모 6 3 2 6" xfId="9208"/>
    <cellStyle name="메모 6 3 2 6 2" xfId="15174"/>
    <cellStyle name="메모 6 3 2 6 3" xfId="20930"/>
    <cellStyle name="메모 6 3 2 6 4" xfId="26412"/>
    <cellStyle name="메모 6 3 2 7" xfId="9209"/>
    <cellStyle name="메모 6 3 2 7 2" xfId="15175"/>
    <cellStyle name="메모 6 3 2 7 3" xfId="20931"/>
    <cellStyle name="메모 6 3 2 7 4" xfId="26413"/>
    <cellStyle name="메모 6 3 2 8" xfId="9210"/>
    <cellStyle name="메모 6 3 2 8 2" xfId="15176"/>
    <cellStyle name="메모 6 3 2 8 3" xfId="20932"/>
    <cellStyle name="메모 6 3 2 8 4" xfId="26414"/>
    <cellStyle name="메모 6 3 2 9" xfId="9211"/>
    <cellStyle name="메모 6 3 2 9 2" xfId="15177"/>
    <cellStyle name="메모 6 3 2 9 3" xfId="20933"/>
    <cellStyle name="메모 6 3 2 9 4" xfId="26415"/>
    <cellStyle name="메모 6 3 3" xfId="5944"/>
    <cellStyle name="메모 6 3 3 10" xfId="9212"/>
    <cellStyle name="메모 6 3 3 10 2" xfId="15178"/>
    <cellStyle name="메모 6 3 3 10 3" xfId="20934"/>
    <cellStyle name="메모 6 3 3 10 4" xfId="26416"/>
    <cellStyle name="메모 6 3 3 11" xfId="11917"/>
    <cellStyle name="메모 6 3 3 12" xfId="17674"/>
    <cellStyle name="메모 6 3 3 13" xfId="23171"/>
    <cellStyle name="메모 6 3 3 2" xfId="9213"/>
    <cellStyle name="메모 6 3 3 2 2" xfId="15179"/>
    <cellStyle name="메모 6 3 3 2 3" xfId="20935"/>
    <cellStyle name="메모 6 3 3 2 4" xfId="26417"/>
    <cellStyle name="메모 6 3 3 3" xfId="9214"/>
    <cellStyle name="메모 6 3 3 3 2" xfId="15180"/>
    <cellStyle name="메모 6 3 3 3 3" xfId="20936"/>
    <cellStyle name="메모 6 3 3 3 4" xfId="26418"/>
    <cellStyle name="메모 6 3 3 4" xfId="9215"/>
    <cellStyle name="메모 6 3 3 4 2" xfId="15181"/>
    <cellStyle name="메모 6 3 3 4 3" xfId="20937"/>
    <cellStyle name="메모 6 3 3 4 4" xfId="26419"/>
    <cellStyle name="메모 6 3 3 5" xfId="9216"/>
    <cellStyle name="메모 6 3 3 5 2" xfId="15182"/>
    <cellStyle name="메모 6 3 3 5 3" xfId="20938"/>
    <cellStyle name="메모 6 3 3 5 4" xfId="26420"/>
    <cellStyle name="메모 6 3 3 6" xfId="9217"/>
    <cellStyle name="메모 6 3 3 6 2" xfId="15183"/>
    <cellStyle name="메모 6 3 3 6 3" xfId="20939"/>
    <cellStyle name="메모 6 3 3 6 4" xfId="26421"/>
    <cellStyle name="메모 6 3 3 7" xfId="9218"/>
    <cellStyle name="메모 6 3 3 7 2" xfId="15184"/>
    <cellStyle name="메모 6 3 3 7 3" xfId="20940"/>
    <cellStyle name="메모 6 3 3 7 4" xfId="26422"/>
    <cellStyle name="메모 6 3 3 8" xfId="9219"/>
    <cellStyle name="메모 6 3 3 8 2" xfId="15185"/>
    <cellStyle name="메모 6 3 3 8 3" xfId="20941"/>
    <cellStyle name="메모 6 3 3 8 4" xfId="26423"/>
    <cellStyle name="메모 6 3 3 9" xfId="9220"/>
    <cellStyle name="메모 6 3 3 9 2" xfId="15186"/>
    <cellStyle name="메모 6 3 3 9 3" xfId="20942"/>
    <cellStyle name="메모 6 3 3 9 4" xfId="26424"/>
    <cellStyle name="메모 6 3 4" xfId="9221"/>
    <cellStyle name="메모 6 3 4 2" xfId="15187"/>
    <cellStyle name="메모 6 3 4 3" xfId="20943"/>
    <cellStyle name="메모 6 3 4 4" xfId="26425"/>
    <cellStyle name="메모 6 3 5" xfId="9222"/>
    <cellStyle name="메모 6 3 5 2" xfId="15188"/>
    <cellStyle name="메모 6 3 5 3" xfId="20944"/>
    <cellStyle name="메모 6 3 5 4" xfId="26426"/>
    <cellStyle name="메모 6 3 6" xfId="9223"/>
    <cellStyle name="메모 6 3 6 2" xfId="15189"/>
    <cellStyle name="메모 6 3 6 3" xfId="20945"/>
    <cellStyle name="메모 6 3 6 4" xfId="26427"/>
    <cellStyle name="메모 6 3 7" xfId="11412"/>
    <cellStyle name="메모 6 3 8" xfId="17210"/>
    <cellStyle name="메모 6 4" xfId="5419"/>
    <cellStyle name="메모 6 4 2" xfId="5707"/>
    <cellStyle name="메모 6 4 2 10" xfId="11680"/>
    <cellStyle name="메모 6 4 2 11" xfId="17449"/>
    <cellStyle name="메모 6 4 2 12" xfId="22970"/>
    <cellStyle name="메모 6 4 2 2" xfId="9224"/>
    <cellStyle name="메모 6 4 2 2 2" xfId="15190"/>
    <cellStyle name="메모 6 4 2 2 3" xfId="20946"/>
    <cellStyle name="메모 6 4 2 2 4" xfId="26428"/>
    <cellStyle name="메모 6 4 2 3" xfId="9225"/>
    <cellStyle name="메모 6 4 2 3 2" xfId="15191"/>
    <cellStyle name="메모 6 4 2 3 3" xfId="20947"/>
    <cellStyle name="메모 6 4 2 3 4" xfId="26429"/>
    <cellStyle name="메모 6 4 2 4" xfId="9226"/>
    <cellStyle name="메모 6 4 2 4 2" xfId="15192"/>
    <cellStyle name="메모 6 4 2 4 3" xfId="20948"/>
    <cellStyle name="메모 6 4 2 4 4" xfId="26430"/>
    <cellStyle name="메모 6 4 2 5" xfId="9227"/>
    <cellStyle name="메모 6 4 2 5 2" xfId="15193"/>
    <cellStyle name="메모 6 4 2 5 3" xfId="20949"/>
    <cellStyle name="메모 6 4 2 5 4" xfId="26431"/>
    <cellStyle name="메모 6 4 2 6" xfId="9228"/>
    <cellStyle name="메모 6 4 2 6 2" xfId="15194"/>
    <cellStyle name="메모 6 4 2 6 3" xfId="20950"/>
    <cellStyle name="메모 6 4 2 6 4" xfId="26432"/>
    <cellStyle name="메모 6 4 2 7" xfId="9229"/>
    <cellStyle name="메모 6 4 2 7 2" xfId="15195"/>
    <cellStyle name="메모 6 4 2 7 3" xfId="20951"/>
    <cellStyle name="메모 6 4 2 7 4" xfId="26433"/>
    <cellStyle name="메모 6 4 2 8" xfId="9230"/>
    <cellStyle name="메모 6 4 2 8 2" xfId="15196"/>
    <cellStyle name="메모 6 4 2 8 3" xfId="20952"/>
    <cellStyle name="메모 6 4 2 8 4" xfId="26434"/>
    <cellStyle name="메모 6 4 2 9" xfId="9231"/>
    <cellStyle name="메모 6 4 2 9 2" xfId="15197"/>
    <cellStyle name="메모 6 4 2 9 3" xfId="20953"/>
    <cellStyle name="메모 6 4 2 9 4" xfId="26435"/>
    <cellStyle name="메모 6 4 3" xfId="5945"/>
    <cellStyle name="메모 6 4 3 10" xfId="9232"/>
    <cellStyle name="메모 6 4 3 10 2" xfId="15198"/>
    <cellStyle name="메모 6 4 3 10 3" xfId="20954"/>
    <cellStyle name="메모 6 4 3 10 4" xfId="26436"/>
    <cellStyle name="메모 6 4 3 11" xfId="11918"/>
    <cellStyle name="메모 6 4 3 12" xfId="17675"/>
    <cellStyle name="메모 6 4 3 13" xfId="23172"/>
    <cellStyle name="메모 6 4 3 2" xfId="9233"/>
    <cellStyle name="메모 6 4 3 2 2" xfId="15199"/>
    <cellStyle name="메모 6 4 3 2 3" xfId="20955"/>
    <cellStyle name="메모 6 4 3 2 4" xfId="26437"/>
    <cellStyle name="메모 6 4 3 3" xfId="9234"/>
    <cellStyle name="메모 6 4 3 3 2" xfId="15200"/>
    <cellStyle name="메모 6 4 3 3 3" xfId="20956"/>
    <cellStyle name="메모 6 4 3 3 4" xfId="26438"/>
    <cellStyle name="메모 6 4 3 4" xfId="9235"/>
    <cellStyle name="메모 6 4 3 4 2" xfId="15201"/>
    <cellStyle name="메모 6 4 3 4 3" xfId="20957"/>
    <cellStyle name="메모 6 4 3 4 4" xfId="26439"/>
    <cellStyle name="메모 6 4 3 5" xfId="9236"/>
    <cellStyle name="메모 6 4 3 5 2" xfId="15202"/>
    <cellStyle name="메모 6 4 3 5 3" xfId="20958"/>
    <cellStyle name="메모 6 4 3 5 4" xfId="26440"/>
    <cellStyle name="메모 6 4 3 6" xfId="9237"/>
    <cellStyle name="메모 6 4 3 6 2" xfId="15203"/>
    <cellStyle name="메모 6 4 3 6 3" xfId="20959"/>
    <cellStyle name="메모 6 4 3 6 4" xfId="26441"/>
    <cellStyle name="메모 6 4 3 7" xfId="9238"/>
    <cellStyle name="메모 6 4 3 7 2" xfId="15204"/>
    <cellStyle name="메모 6 4 3 7 3" xfId="20960"/>
    <cellStyle name="메모 6 4 3 7 4" xfId="26442"/>
    <cellStyle name="메모 6 4 3 8" xfId="9239"/>
    <cellStyle name="메모 6 4 3 8 2" xfId="15205"/>
    <cellStyle name="메모 6 4 3 8 3" xfId="20961"/>
    <cellStyle name="메모 6 4 3 8 4" xfId="26443"/>
    <cellStyle name="메모 6 4 3 9" xfId="9240"/>
    <cellStyle name="메모 6 4 3 9 2" xfId="15206"/>
    <cellStyle name="메모 6 4 3 9 3" xfId="20962"/>
    <cellStyle name="메모 6 4 3 9 4" xfId="26444"/>
    <cellStyle name="메모 6 4 4" xfId="9241"/>
    <cellStyle name="메모 6 4 4 2" xfId="15207"/>
    <cellStyle name="메모 6 4 4 3" xfId="20963"/>
    <cellStyle name="메모 6 4 4 4" xfId="26445"/>
    <cellStyle name="메모 6 4 5" xfId="9242"/>
    <cellStyle name="메모 6 4 5 2" xfId="15208"/>
    <cellStyle name="메모 6 4 5 3" xfId="20964"/>
    <cellStyle name="메모 6 4 5 4" xfId="26446"/>
    <cellStyle name="메모 6 4 6" xfId="9243"/>
    <cellStyle name="메모 6 4 6 2" xfId="15209"/>
    <cellStyle name="메모 6 4 6 3" xfId="20965"/>
    <cellStyle name="메모 6 4 6 4" xfId="26447"/>
    <cellStyle name="메모 6 4 7" xfId="11413"/>
    <cellStyle name="메모 6 4 8" xfId="17211"/>
    <cellStyle name="메모 6 5" xfId="5363"/>
    <cellStyle name="메모 6 5 2" xfId="5651"/>
    <cellStyle name="메모 6 5 2 10" xfId="11624"/>
    <cellStyle name="메모 6 5 2 11" xfId="17395"/>
    <cellStyle name="메모 6 5 2 12" xfId="22928"/>
    <cellStyle name="메모 6 5 2 2" xfId="9244"/>
    <cellStyle name="메모 6 5 2 2 2" xfId="15210"/>
    <cellStyle name="메모 6 5 2 2 3" xfId="20966"/>
    <cellStyle name="메모 6 5 2 2 4" xfId="26448"/>
    <cellStyle name="메모 6 5 2 3" xfId="9245"/>
    <cellStyle name="메모 6 5 2 3 2" xfId="15211"/>
    <cellStyle name="메모 6 5 2 3 3" xfId="20967"/>
    <cellStyle name="메모 6 5 2 3 4" xfId="26449"/>
    <cellStyle name="메모 6 5 2 4" xfId="9246"/>
    <cellStyle name="메모 6 5 2 4 2" xfId="15212"/>
    <cellStyle name="메모 6 5 2 4 3" xfId="20968"/>
    <cellStyle name="메모 6 5 2 4 4" xfId="26450"/>
    <cellStyle name="메모 6 5 2 5" xfId="9247"/>
    <cellStyle name="메모 6 5 2 5 2" xfId="15213"/>
    <cellStyle name="메모 6 5 2 5 3" xfId="20969"/>
    <cellStyle name="메모 6 5 2 5 4" xfId="26451"/>
    <cellStyle name="메모 6 5 2 6" xfId="9248"/>
    <cellStyle name="메모 6 5 2 6 2" xfId="15214"/>
    <cellStyle name="메모 6 5 2 6 3" xfId="20970"/>
    <cellStyle name="메모 6 5 2 6 4" xfId="26452"/>
    <cellStyle name="메모 6 5 2 7" xfId="9249"/>
    <cellStyle name="메모 6 5 2 7 2" xfId="15215"/>
    <cellStyle name="메모 6 5 2 7 3" xfId="20971"/>
    <cellStyle name="메모 6 5 2 7 4" xfId="26453"/>
    <cellStyle name="메모 6 5 2 8" xfId="9250"/>
    <cellStyle name="메모 6 5 2 8 2" xfId="15216"/>
    <cellStyle name="메모 6 5 2 8 3" xfId="20972"/>
    <cellStyle name="메모 6 5 2 8 4" xfId="26454"/>
    <cellStyle name="메모 6 5 2 9" xfId="9251"/>
    <cellStyle name="메모 6 5 2 9 2" xfId="15217"/>
    <cellStyle name="메모 6 5 2 9 3" xfId="20973"/>
    <cellStyle name="메모 6 5 2 9 4" xfId="26455"/>
    <cellStyle name="메모 6 5 3" xfId="5895"/>
    <cellStyle name="메모 6 5 3 10" xfId="9252"/>
    <cellStyle name="메모 6 5 3 10 2" xfId="15218"/>
    <cellStyle name="메모 6 5 3 10 3" xfId="20974"/>
    <cellStyle name="메모 6 5 3 10 4" xfId="26456"/>
    <cellStyle name="메모 6 5 3 11" xfId="11868"/>
    <cellStyle name="메모 6 5 3 12" xfId="17625"/>
    <cellStyle name="메모 6 5 3 13" xfId="23122"/>
    <cellStyle name="메모 6 5 3 2" xfId="9253"/>
    <cellStyle name="메모 6 5 3 2 2" xfId="15219"/>
    <cellStyle name="메모 6 5 3 2 3" xfId="20975"/>
    <cellStyle name="메모 6 5 3 2 4" xfId="26457"/>
    <cellStyle name="메모 6 5 3 3" xfId="9254"/>
    <cellStyle name="메모 6 5 3 3 2" xfId="15220"/>
    <cellStyle name="메모 6 5 3 3 3" xfId="20976"/>
    <cellStyle name="메모 6 5 3 3 4" xfId="26458"/>
    <cellStyle name="메모 6 5 3 4" xfId="9255"/>
    <cellStyle name="메모 6 5 3 4 2" xfId="15221"/>
    <cellStyle name="메모 6 5 3 4 3" xfId="20977"/>
    <cellStyle name="메모 6 5 3 4 4" xfId="26459"/>
    <cellStyle name="메모 6 5 3 5" xfId="9256"/>
    <cellStyle name="메모 6 5 3 5 2" xfId="15222"/>
    <cellStyle name="메모 6 5 3 5 3" xfId="20978"/>
    <cellStyle name="메모 6 5 3 5 4" xfId="26460"/>
    <cellStyle name="메모 6 5 3 6" xfId="9257"/>
    <cellStyle name="메모 6 5 3 6 2" xfId="15223"/>
    <cellStyle name="메모 6 5 3 6 3" xfId="20979"/>
    <cellStyle name="메모 6 5 3 6 4" xfId="26461"/>
    <cellStyle name="메모 6 5 3 7" xfId="9258"/>
    <cellStyle name="메모 6 5 3 7 2" xfId="15224"/>
    <cellStyle name="메모 6 5 3 7 3" xfId="20980"/>
    <cellStyle name="메모 6 5 3 7 4" xfId="26462"/>
    <cellStyle name="메모 6 5 3 8" xfId="9259"/>
    <cellStyle name="메모 6 5 3 8 2" xfId="15225"/>
    <cellStyle name="메모 6 5 3 8 3" xfId="20981"/>
    <cellStyle name="메모 6 5 3 8 4" xfId="26463"/>
    <cellStyle name="메모 6 5 3 9" xfId="9260"/>
    <cellStyle name="메모 6 5 3 9 2" xfId="15226"/>
    <cellStyle name="메모 6 5 3 9 3" xfId="20982"/>
    <cellStyle name="메모 6 5 3 9 4" xfId="26464"/>
    <cellStyle name="메모 6 5 4" xfId="9261"/>
    <cellStyle name="메모 6 5 4 2" xfId="15227"/>
    <cellStyle name="메모 6 5 4 3" xfId="20983"/>
    <cellStyle name="메모 6 5 4 4" xfId="26465"/>
    <cellStyle name="메모 6 5 5" xfId="9262"/>
    <cellStyle name="메모 6 5 5 2" xfId="15228"/>
    <cellStyle name="메모 6 5 5 3" xfId="20984"/>
    <cellStyle name="메모 6 5 5 4" xfId="26466"/>
    <cellStyle name="메모 6 5 6" xfId="9263"/>
    <cellStyle name="메모 6 5 6 2" xfId="15229"/>
    <cellStyle name="메모 6 5 6 3" xfId="20985"/>
    <cellStyle name="메모 6 5 6 4" xfId="26467"/>
    <cellStyle name="메모 6 5 7" xfId="9264"/>
    <cellStyle name="메모 6 5 7 2" xfId="15230"/>
    <cellStyle name="메모 6 5 7 3" xfId="20986"/>
    <cellStyle name="메모 6 5 7 4" xfId="26468"/>
    <cellStyle name="메모 6 5 8" xfId="11357"/>
    <cellStyle name="메모 6 5 9" xfId="11258"/>
    <cellStyle name="메모 6 6" xfId="5403"/>
    <cellStyle name="메모 6 6 10" xfId="17196"/>
    <cellStyle name="메모 6 6 11" xfId="11315"/>
    <cellStyle name="메모 6 6 2" xfId="5691"/>
    <cellStyle name="메모 6 6 2 10" xfId="9265"/>
    <cellStyle name="메모 6 6 2 10 2" xfId="15231"/>
    <cellStyle name="메모 6 6 2 10 3" xfId="20987"/>
    <cellStyle name="메모 6 6 2 10 4" xfId="26469"/>
    <cellStyle name="메모 6 6 2 11" xfId="11664"/>
    <cellStyle name="메모 6 6 2 12" xfId="17434"/>
    <cellStyle name="메모 6 6 2 13" xfId="22954"/>
    <cellStyle name="메모 6 6 2 2" xfId="9266"/>
    <cellStyle name="메모 6 6 2 2 2" xfId="15232"/>
    <cellStyle name="메모 6 6 2 2 3" xfId="20988"/>
    <cellStyle name="메모 6 6 2 2 4" xfId="26470"/>
    <cellStyle name="메모 6 6 2 3" xfId="9267"/>
    <cellStyle name="메모 6 6 2 3 2" xfId="15233"/>
    <cellStyle name="메모 6 6 2 3 3" xfId="20989"/>
    <cellStyle name="메모 6 6 2 3 4" xfId="26471"/>
    <cellStyle name="메모 6 6 2 4" xfId="9268"/>
    <cellStyle name="메모 6 6 2 4 2" xfId="15234"/>
    <cellStyle name="메모 6 6 2 4 3" xfId="20990"/>
    <cellStyle name="메모 6 6 2 4 4" xfId="26472"/>
    <cellStyle name="메모 6 6 2 5" xfId="9269"/>
    <cellStyle name="메모 6 6 2 5 2" xfId="15235"/>
    <cellStyle name="메모 6 6 2 5 3" xfId="20991"/>
    <cellStyle name="메모 6 6 2 5 4" xfId="26473"/>
    <cellStyle name="메모 6 6 2 6" xfId="9270"/>
    <cellStyle name="메모 6 6 2 6 2" xfId="15236"/>
    <cellStyle name="메모 6 6 2 6 3" xfId="20992"/>
    <cellStyle name="메모 6 6 2 6 4" xfId="26474"/>
    <cellStyle name="메모 6 6 2 7" xfId="9271"/>
    <cellStyle name="메모 6 6 2 7 2" xfId="15237"/>
    <cellStyle name="메모 6 6 2 7 3" xfId="20993"/>
    <cellStyle name="메모 6 6 2 7 4" xfId="26475"/>
    <cellStyle name="메모 6 6 2 8" xfId="9272"/>
    <cellStyle name="메모 6 6 2 8 2" xfId="15238"/>
    <cellStyle name="메모 6 6 2 8 3" xfId="20994"/>
    <cellStyle name="메모 6 6 2 8 4" xfId="26476"/>
    <cellStyle name="메모 6 6 2 9" xfId="9273"/>
    <cellStyle name="메모 6 6 2 9 2" xfId="15239"/>
    <cellStyle name="메모 6 6 2 9 3" xfId="20995"/>
    <cellStyle name="메모 6 6 2 9 4" xfId="26477"/>
    <cellStyle name="메모 6 6 3" xfId="5930"/>
    <cellStyle name="메모 6 6 3 10" xfId="9274"/>
    <cellStyle name="메모 6 6 3 10 2" xfId="15240"/>
    <cellStyle name="메모 6 6 3 10 3" xfId="20996"/>
    <cellStyle name="메모 6 6 3 10 4" xfId="26478"/>
    <cellStyle name="메모 6 6 3 11" xfId="11903"/>
    <cellStyle name="메모 6 6 3 12" xfId="17660"/>
    <cellStyle name="메모 6 6 3 13" xfId="23157"/>
    <cellStyle name="메모 6 6 3 2" xfId="9275"/>
    <cellStyle name="메모 6 6 3 2 2" xfId="15241"/>
    <cellStyle name="메모 6 6 3 2 3" xfId="20997"/>
    <cellStyle name="메모 6 6 3 2 4" xfId="26479"/>
    <cellStyle name="메모 6 6 3 3" xfId="9276"/>
    <cellStyle name="메모 6 6 3 3 2" xfId="15242"/>
    <cellStyle name="메모 6 6 3 3 3" xfId="20998"/>
    <cellStyle name="메모 6 6 3 3 4" xfId="26480"/>
    <cellStyle name="메모 6 6 3 4" xfId="9277"/>
    <cellStyle name="메모 6 6 3 4 2" xfId="15243"/>
    <cellStyle name="메모 6 6 3 4 3" xfId="20999"/>
    <cellStyle name="메모 6 6 3 4 4" xfId="26481"/>
    <cellStyle name="메모 6 6 3 5" xfId="9278"/>
    <cellStyle name="메모 6 6 3 5 2" xfId="15244"/>
    <cellStyle name="메모 6 6 3 5 3" xfId="21000"/>
    <cellStyle name="메모 6 6 3 5 4" xfId="26482"/>
    <cellStyle name="메모 6 6 3 6" xfId="9279"/>
    <cellStyle name="메모 6 6 3 6 2" xfId="15245"/>
    <cellStyle name="메모 6 6 3 6 3" xfId="21001"/>
    <cellStyle name="메모 6 6 3 6 4" xfId="26483"/>
    <cellStyle name="메모 6 6 3 7" xfId="9280"/>
    <cellStyle name="메모 6 6 3 7 2" xfId="15246"/>
    <cellStyle name="메모 6 6 3 7 3" xfId="21002"/>
    <cellStyle name="메모 6 6 3 7 4" xfId="26484"/>
    <cellStyle name="메모 6 6 3 8" xfId="9281"/>
    <cellStyle name="메모 6 6 3 8 2" xfId="15247"/>
    <cellStyle name="메모 6 6 3 8 3" xfId="21003"/>
    <cellStyle name="메모 6 6 3 8 4" xfId="26485"/>
    <cellStyle name="메모 6 6 3 9" xfId="9282"/>
    <cellStyle name="메모 6 6 3 9 2" xfId="15248"/>
    <cellStyle name="메모 6 6 3 9 3" xfId="21004"/>
    <cellStyle name="메모 6 6 3 9 4" xfId="26486"/>
    <cellStyle name="메모 6 6 4" xfId="9283"/>
    <cellStyle name="메모 6 6 4 2" xfId="15249"/>
    <cellStyle name="메모 6 6 4 3" xfId="21005"/>
    <cellStyle name="메모 6 6 4 4" xfId="26487"/>
    <cellStyle name="메모 6 6 5" xfId="9284"/>
    <cellStyle name="메모 6 6 5 2" xfId="15250"/>
    <cellStyle name="메모 6 6 5 3" xfId="21006"/>
    <cellStyle name="메모 6 6 5 4" xfId="26488"/>
    <cellStyle name="메모 6 6 6" xfId="9285"/>
    <cellStyle name="메모 6 6 6 2" xfId="15251"/>
    <cellStyle name="메모 6 6 6 3" xfId="21007"/>
    <cellStyle name="메모 6 6 6 4" xfId="26489"/>
    <cellStyle name="메모 6 6 7" xfId="9286"/>
    <cellStyle name="메모 6 6 7 2" xfId="15252"/>
    <cellStyle name="메모 6 6 7 3" xfId="21008"/>
    <cellStyle name="메모 6 6 7 4" xfId="26490"/>
    <cellStyle name="메모 6 6 8" xfId="9287"/>
    <cellStyle name="메모 6 6 8 2" xfId="15253"/>
    <cellStyle name="메모 6 6 8 3" xfId="21009"/>
    <cellStyle name="메모 6 6 8 4" xfId="26491"/>
    <cellStyle name="메모 6 6 9" xfId="11397"/>
    <cellStyle name="메모 6 7" xfId="9288"/>
    <cellStyle name="메모 6 7 2" xfId="15254"/>
    <cellStyle name="메모 6 7 3" xfId="21010"/>
    <cellStyle name="메모 6 7 4" xfId="26492"/>
    <cellStyle name="메모 6 8" xfId="11282"/>
    <cellStyle name="메모 7" xfId="5341"/>
    <cellStyle name="메모 7 2" xfId="5584"/>
    <cellStyle name="메모 7 2 2" xfId="5872"/>
    <cellStyle name="메모 7 2 2 10" xfId="11845"/>
    <cellStyle name="메모 7 2 2 11" xfId="17606"/>
    <cellStyle name="메모 7 2 2 12" xfId="23099"/>
    <cellStyle name="메모 7 2 2 2" xfId="9289"/>
    <cellStyle name="메모 7 2 2 2 2" xfId="15255"/>
    <cellStyle name="메모 7 2 2 2 3" xfId="21011"/>
    <cellStyle name="메모 7 2 2 2 4" xfId="26493"/>
    <cellStyle name="메모 7 2 2 3" xfId="9290"/>
    <cellStyle name="메모 7 2 2 3 2" xfId="15256"/>
    <cellStyle name="메모 7 2 2 3 3" xfId="21012"/>
    <cellStyle name="메모 7 2 2 3 4" xfId="26494"/>
    <cellStyle name="메모 7 2 2 4" xfId="9291"/>
    <cellStyle name="메모 7 2 2 4 2" xfId="15257"/>
    <cellStyle name="메모 7 2 2 4 3" xfId="21013"/>
    <cellStyle name="메모 7 2 2 4 4" xfId="26495"/>
    <cellStyle name="메모 7 2 2 5" xfId="9292"/>
    <cellStyle name="메모 7 2 2 5 2" xfId="15258"/>
    <cellStyle name="메모 7 2 2 5 3" xfId="21014"/>
    <cellStyle name="메모 7 2 2 5 4" xfId="26496"/>
    <cellStyle name="메모 7 2 2 6" xfId="9293"/>
    <cellStyle name="메모 7 2 2 6 2" xfId="15259"/>
    <cellStyle name="메모 7 2 2 6 3" xfId="21015"/>
    <cellStyle name="메모 7 2 2 6 4" xfId="26497"/>
    <cellStyle name="메모 7 2 2 7" xfId="9294"/>
    <cellStyle name="메모 7 2 2 7 2" xfId="15260"/>
    <cellStyle name="메모 7 2 2 7 3" xfId="21016"/>
    <cellStyle name="메모 7 2 2 7 4" xfId="26498"/>
    <cellStyle name="메모 7 2 2 8" xfId="9295"/>
    <cellStyle name="메모 7 2 2 8 2" xfId="15261"/>
    <cellStyle name="메모 7 2 2 8 3" xfId="21017"/>
    <cellStyle name="메모 7 2 2 8 4" xfId="26499"/>
    <cellStyle name="메모 7 2 2 9" xfId="9296"/>
    <cellStyle name="메모 7 2 2 9 2" xfId="15262"/>
    <cellStyle name="메모 7 2 2 9 3" xfId="21018"/>
    <cellStyle name="메모 7 2 2 9 4" xfId="26500"/>
    <cellStyle name="메모 7 2 3" xfId="6077"/>
    <cellStyle name="메모 7 2 3 10" xfId="9297"/>
    <cellStyle name="메모 7 2 3 10 2" xfId="15263"/>
    <cellStyle name="메모 7 2 3 10 3" xfId="21019"/>
    <cellStyle name="메모 7 2 3 10 4" xfId="26501"/>
    <cellStyle name="메모 7 2 3 11" xfId="12049"/>
    <cellStyle name="메모 7 2 3 12" xfId="17805"/>
    <cellStyle name="메모 7 2 3 13" xfId="23302"/>
    <cellStyle name="메모 7 2 3 2" xfId="9298"/>
    <cellStyle name="메모 7 2 3 2 2" xfId="15264"/>
    <cellStyle name="메모 7 2 3 2 3" xfId="21020"/>
    <cellStyle name="메모 7 2 3 2 4" xfId="26502"/>
    <cellStyle name="메모 7 2 3 3" xfId="9299"/>
    <cellStyle name="메모 7 2 3 3 2" xfId="15265"/>
    <cellStyle name="메모 7 2 3 3 3" xfId="21021"/>
    <cellStyle name="메모 7 2 3 3 4" xfId="26503"/>
    <cellStyle name="메모 7 2 3 4" xfId="9300"/>
    <cellStyle name="메모 7 2 3 4 2" xfId="15266"/>
    <cellStyle name="메모 7 2 3 4 3" xfId="21022"/>
    <cellStyle name="메모 7 2 3 4 4" xfId="26504"/>
    <cellStyle name="메모 7 2 3 5" xfId="9301"/>
    <cellStyle name="메모 7 2 3 5 2" xfId="15267"/>
    <cellStyle name="메모 7 2 3 5 3" xfId="21023"/>
    <cellStyle name="메모 7 2 3 5 4" xfId="26505"/>
    <cellStyle name="메모 7 2 3 6" xfId="9302"/>
    <cellStyle name="메모 7 2 3 6 2" xfId="15268"/>
    <cellStyle name="메모 7 2 3 6 3" xfId="21024"/>
    <cellStyle name="메모 7 2 3 6 4" xfId="26506"/>
    <cellStyle name="메모 7 2 3 7" xfId="9303"/>
    <cellStyle name="메모 7 2 3 7 2" xfId="15269"/>
    <cellStyle name="메모 7 2 3 7 3" xfId="21025"/>
    <cellStyle name="메모 7 2 3 7 4" xfId="26507"/>
    <cellStyle name="메모 7 2 3 8" xfId="9304"/>
    <cellStyle name="메모 7 2 3 8 2" xfId="15270"/>
    <cellStyle name="메모 7 2 3 8 3" xfId="21026"/>
    <cellStyle name="메모 7 2 3 8 4" xfId="26508"/>
    <cellStyle name="메모 7 2 3 9" xfId="9305"/>
    <cellStyle name="메모 7 2 3 9 2" xfId="15271"/>
    <cellStyle name="메모 7 2 3 9 3" xfId="21027"/>
    <cellStyle name="메모 7 2 3 9 4" xfId="26509"/>
    <cellStyle name="메모 7 2 4" xfId="9306"/>
    <cellStyle name="메모 7 2 4 2" xfId="15272"/>
    <cellStyle name="메모 7 2 4 3" xfId="21028"/>
    <cellStyle name="메모 7 2 4 4" xfId="26510"/>
    <cellStyle name="메모 7 2 5" xfId="9307"/>
    <cellStyle name="메모 7 2 5 2" xfId="15273"/>
    <cellStyle name="메모 7 2 5 3" xfId="21029"/>
    <cellStyle name="메모 7 2 5 4" xfId="26511"/>
    <cellStyle name="메모 7 2 6" xfId="9308"/>
    <cellStyle name="메모 7 2 6 2" xfId="15274"/>
    <cellStyle name="메모 7 2 6 3" xfId="21030"/>
    <cellStyle name="메모 7 2 6 4" xfId="26512"/>
    <cellStyle name="메모 7 2 7" xfId="11569"/>
    <cellStyle name="메모 7 2 8" xfId="17345"/>
    <cellStyle name="메모 7 3" xfId="5586"/>
    <cellStyle name="메모 7 3 2" xfId="5874"/>
    <cellStyle name="메모 7 3 2 10" xfId="11847"/>
    <cellStyle name="메모 7 3 2 11" xfId="17608"/>
    <cellStyle name="메모 7 3 2 12" xfId="23101"/>
    <cellStyle name="메모 7 3 2 2" xfId="9309"/>
    <cellStyle name="메모 7 3 2 2 2" xfId="15275"/>
    <cellStyle name="메모 7 3 2 2 3" xfId="21031"/>
    <cellStyle name="메모 7 3 2 2 4" xfId="26513"/>
    <cellStyle name="메모 7 3 2 3" xfId="9310"/>
    <cellStyle name="메모 7 3 2 3 2" xfId="15276"/>
    <cellStyle name="메모 7 3 2 3 3" xfId="21032"/>
    <cellStyle name="메모 7 3 2 3 4" xfId="26514"/>
    <cellStyle name="메모 7 3 2 4" xfId="9311"/>
    <cellStyle name="메모 7 3 2 4 2" xfId="15277"/>
    <cellStyle name="메모 7 3 2 4 3" xfId="21033"/>
    <cellStyle name="메모 7 3 2 4 4" xfId="26515"/>
    <cellStyle name="메모 7 3 2 5" xfId="9312"/>
    <cellStyle name="메모 7 3 2 5 2" xfId="15278"/>
    <cellStyle name="메모 7 3 2 5 3" xfId="21034"/>
    <cellStyle name="메모 7 3 2 5 4" xfId="26516"/>
    <cellStyle name="메모 7 3 2 6" xfId="9313"/>
    <cellStyle name="메모 7 3 2 6 2" xfId="15279"/>
    <cellStyle name="메모 7 3 2 6 3" xfId="21035"/>
    <cellStyle name="메모 7 3 2 6 4" xfId="26517"/>
    <cellStyle name="메모 7 3 2 7" xfId="9314"/>
    <cellStyle name="메모 7 3 2 7 2" xfId="15280"/>
    <cellStyle name="메모 7 3 2 7 3" xfId="21036"/>
    <cellStyle name="메모 7 3 2 7 4" xfId="26518"/>
    <cellStyle name="메모 7 3 2 8" xfId="9315"/>
    <cellStyle name="메모 7 3 2 8 2" xfId="15281"/>
    <cellStyle name="메모 7 3 2 8 3" xfId="21037"/>
    <cellStyle name="메모 7 3 2 8 4" xfId="26519"/>
    <cellStyle name="메모 7 3 2 9" xfId="9316"/>
    <cellStyle name="메모 7 3 2 9 2" xfId="15282"/>
    <cellStyle name="메모 7 3 2 9 3" xfId="21038"/>
    <cellStyle name="메모 7 3 2 9 4" xfId="26520"/>
    <cellStyle name="메모 7 3 3" xfId="6079"/>
    <cellStyle name="메모 7 3 3 10" xfId="9317"/>
    <cellStyle name="메모 7 3 3 10 2" xfId="15283"/>
    <cellStyle name="메모 7 3 3 10 3" xfId="21039"/>
    <cellStyle name="메모 7 3 3 10 4" xfId="26521"/>
    <cellStyle name="메모 7 3 3 11" xfId="12051"/>
    <cellStyle name="메모 7 3 3 12" xfId="17807"/>
    <cellStyle name="메모 7 3 3 13" xfId="23304"/>
    <cellStyle name="메모 7 3 3 2" xfId="9318"/>
    <cellStyle name="메모 7 3 3 2 2" xfId="15284"/>
    <cellStyle name="메모 7 3 3 2 3" xfId="21040"/>
    <cellStyle name="메모 7 3 3 2 4" xfId="26522"/>
    <cellStyle name="메모 7 3 3 3" xfId="9319"/>
    <cellStyle name="메모 7 3 3 3 2" xfId="15285"/>
    <cellStyle name="메모 7 3 3 3 3" xfId="21041"/>
    <cellStyle name="메모 7 3 3 3 4" xfId="26523"/>
    <cellStyle name="메모 7 3 3 4" xfId="9320"/>
    <cellStyle name="메모 7 3 3 4 2" xfId="15286"/>
    <cellStyle name="메모 7 3 3 4 3" xfId="21042"/>
    <cellStyle name="메모 7 3 3 4 4" xfId="26524"/>
    <cellStyle name="메모 7 3 3 5" xfId="9321"/>
    <cellStyle name="메모 7 3 3 5 2" xfId="15287"/>
    <cellStyle name="메모 7 3 3 5 3" xfId="21043"/>
    <cellStyle name="메모 7 3 3 5 4" xfId="26525"/>
    <cellStyle name="메모 7 3 3 6" xfId="9322"/>
    <cellStyle name="메모 7 3 3 6 2" xfId="15288"/>
    <cellStyle name="메모 7 3 3 6 3" xfId="21044"/>
    <cellStyle name="메모 7 3 3 6 4" xfId="26526"/>
    <cellStyle name="메모 7 3 3 7" xfId="9323"/>
    <cellStyle name="메모 7 3 3 7 2" xfId="15289"/>
    <cellStyle name="메모 7 3 3 7 3" xfId="21045"/>
    <cellStyle name="메모 7 3 3 7 4" xfId="26527"/>
    <cellStyle name="메모 7 3 3 8" xfId="9324"/>
    <cellStyle name="메모 7 3 3 8 2" xfId="15290"/>
    <cellStyle name="메모 7 3 3 8 3" xfId="21046"/>
    <cellStyle name="메모 7 3 3 8 4" xfId="26528"/>
    <cellStyle name="메모 7 3 3 9" xfId="9325"/>
    <cellStyle name="메모 7 3 3 9 2" xfId="15291"/>
    <cellStyle name="메모 7 3 3 9 3" xfId="21047"/>
    <cellStyle name="메모 7 3 3 9 4" xfId="26529"/>
    <cellStyle name="메모 7 3 4" xfId="9326"/>
    <cellStyle name="메모 7 3 4 2" xfId="15292"/>
    <cellStyle name="메모 7 3 4 3" xfId="21048"/>
    <cellStyle name="메모 7 3 4 4" xfId="26530"/>
    <cellStyle name="메모 7 3 5" xfId="9327"/>
    <cellStyle name="메모 7 3 5 2" xfId="15293"/>
    <cellStyle name="메모 7 3 5 3" xfId="21049"/>
    <cellStyle name="메모 7 3 5 4" xfId="26531"/>
    <cellStyle name="메모 7 3 6" xfId="9328"/>
    <cellStyle name="메모 7 3 6 2" xfId="15294"/>
    <cellStyle name="메모 7 3 6 3" xfId="21050"/>
    <cellStyle name="메모 7 3 6 4" xfId="26532"/>
    <cellStyle name="메모 7 3 7" xfId="11571"/>
    <cellStyle name="메모 7 3 8" xfId="17347"/>
    <cellStyle name="메모 7 4" xfId="5590"/>
    <cellStyle name="메모 7 4 2" xfId="5878"/>
    <cellStyle name="메모 7 4 2 10" xfId="11851"/>
    <cellStyle name="메모 7 4 2 11" xfId="17610"/>
    <cellStyle name="메모 7 4 2 12" xfId="23105"/>
    <cellStyle name="메모 7 4 2 2" xfId="9329"/>
    <cellStyle name="메모 7 4 2 2 2" xfId="15295"/>
    <cellStyle name="메모 7 4 2 2 3" xfId="21051"/>
    <cellStyle name="메모 7 4 2 2 4" xfId="26533"/>
    <cellStyle name="메모 7 4 2 3" xfId="9330"/>
    <cellStyle name="메모 7 4 2 3 2" xfId="15296"/>
    <cellStyle name="메모 7 4 2 3 3" xfId="21052"/>
    <cellStyle name="메모 7 4 2 3 4" xfId="26534"/>
    <cellStyle name="메모 7 4 2 4" xfId="9331"/>
    <cellStyle name="메모 7 4 2 4 2" xfId="15297"/>
    <cellStyle name="메모 7 4 2 4 3" xfId="21053"/>
    <cellStyle name="메모 7 4 2 4 4" xfId="26535"/>
    <cellStyle name="메모 7 4 2 5" xfId="9332"/>
    <cellStyle name="메모 7 4 2 5 2" xfId="15298"/>
    <cellStyle name="메모 7 4 2 5 3" xfId="21054"/>
    <cellStyle name="메모 7 4 2 5 4" xfId="26536"/>
    <cellStyle name="메모 7 4 2 6" xfId="9333"/>
    <cellStyle name="메모 7 4 2 6 2" xfId="15299"/>
    <cellStyle name="메모 7 4 2 6 3" xfId="21055"/>
    <cellStyle name="메모 7 4 2 6 4" xfId="26537"/>
    <cellStyle name="메모 7 4 2 7" xfId="9334"/>
    <cellStyle name="메모 7 4 2 7 2" xfId="15300"/>
    <cellStyle name="메모 7 4 2 7 3" xfId="21056"/>
    <cellStyle name="메모 7 4 2 7 4" xfId="26538"/>
    <cellStyle name="메모 7 4 2 8" xfId="9335"/>
    <cellStyle name="메모 7 4 2 8 2" xfId="15301"/>
    <cellStyle name="메모 7 4 2 8 3" xfId="21057"/>
    <cellStyle name="메모 7 4 2 8 4" xfId="26539"/>
    <cellStyle name="메모 7 4 2 9" xfId="9336"/>
    <cellStyle name="메모 7 4 2 9 2" xfId="15302"/>
    <cellStyle name="메모 7 4 2 9 3" xfId="21058"/>
    <cellStyle name="메모 7 4 2 9 4" xfId="26540"/>
    <cellStyle name="메모 7 4 3" xfId="6083"/>
    <cellStyle name="메모 7 4 3 10" xfId="9337"/>
    <cellStyle name="메모 7 4 3 10 2" xfId="15303"/>
    <cellStyle name="메모 7 4 3 10 3" xfId="21059"/>
    <cellStyle name="메모 7 4 3 10 4" xfId="26541"/>
    <cellStyle name="메모 7 4 3 11" xfId="12055"/>
    <cellStyle name="메모 7 4 3 12" xfId="17811"/>
    <cellStyle name="메모 7 4 3 13" xfId="23308"/>
    <cellStyle name="메모 7 4 3 2" xfId="9338"/>
    <cellStyle name="메모 7 4 3 2 2" xfId="15304"/>
    <cellStyle name="메모 7 4 3 2 3" xfId="21060"/>
    <cellStyle name="메모 7 4 3 2 4" xfId="26542"/>
    <cellStyle name="메모 7 4 3 3" xfId="9339"/>
    <cellStyle name="메모 7 4 3 3 2" xfId="15305"/>
    <cellStyle name="메모 7 4 3 3 3" xfId="21061"/>
    <cellStyle name="메모 7 4 3 3 4" xfId="26543"/>
    <cellStyle name="메모 7 4 3 4" xfId="9340"/>
    <cellStyle name="메모 7 4 3 4 2" xfId="15306"/>
    <cellStyle name="메모 7 4 3 4 3" xfId="21062"/>
    <cellStyle name="메모 7 4 3 4 4" xfId="26544"/>
    <cellStyle name="메모 7 4 3 5" xfId="9341"/>
    <cellStyle name="메모 7 4 3 5 2" xfId="15307"/>
    <cellStyle name="메모 7 4 3 5 3" xfId="21063"/>
    <cellStyle name="메모 7 4 3 5 4" xfId="26545"/>
    <cellStyle name="메모 7 4 3 6" xfId="9342"/>
    <cellStyle name="메모 7 4 3 6 2" xfId="15308"/>
    <cellStyle name="메모 7 4 3 6 3" xfId="21064"/>
    <cellStyle name="메모 7 4 3 6 4" xfId="26546"/>
    <cellStyle name="메모 7 4 3 7" xfId="9343"/>
    <cellStyle name="메모 7 4 3 7 2" xfId="15309"/>
    <cellStyle name="메모 7 4 3 7 3" xfId="21065"/>
    <cellStyle name="메모 7 4 3 7 4" xfId="26547"/>
    <cellStyle name="메모 7 4 3 8" xfId="9344"/>
    <cellStyle name="메모 7 4 3 8 2" xfId="15310"/>
    <cellStyle name="메모 7 4 3 8 3" xfId="21066"/>
    <cellStyle name="메모 7 4 3 8 4" xfId="26548"/>
    <cellStyle name="메모 7 4 3 9" xfId="9345"/>
    <cellStyle name="메모 7 4 3 9 2" xfId="15311"/>
    <cellStyle name="메모 7 4 3 9 3" xfId="21067"/>
    <cellStyle name="메모 7 4 3 9 4" xfId="26549"/>
    <cellStyle name="메모 7 4 4" xfId="9346"/>
    <cellStyle name="메모 7 4 4 2" xfId="15312"/>
    <cellStyle name="메모 7 4 4 3" xfId="21068"/>
    <cellStyle name="메모 7 4 4 4" xfId="26550"/>
    <cellStyle name="메모 7 4 5" xfId="9347"/>
    <cellStyle name="메모 7 4 5 2" xfId="15313"/>
    <cellStyle name="메모 7 4 5 3" xfId="21069"/>
    <cellStyle name="메모 7 4 5 4" xfId="26551"/>
    <cellStyle name="메모 7 4 6" xfId="9348"/>
    <cellStyle name="메모 7 4 6 2" xfId="15314"/>
    <cellStyle name="메모 7 4 6 3" xfId="21070"/>
    <cellStyle name="메모 7 4 6 4" xfId="26552"/>
    <cellStyle name="메모 7 4 7" xfId="9349"/>
    <cellStyle name="메모 7 4 7 2" xfId="15315"/>
    <cellStyle name="메모 7 4 7 3" xfId="21071"/>
    <cellStyle name="메모 7 4 7 4" xfId="26553"/>
    <cellStyle name="메모 7 4 8" xfId="11575"/>
    <cellStyle name="메모 7 4 9" xfId="17349"/>
    <cellStyle name="메모 7 5" xfId="5594"/>
    <cellStyle name="메모 7 5 10" xfId="17351"/>
    <cellStyle name="메모 7 5 11" xfId="22911"/>
    <cellStyle name="메모 7 5 2" xfId="5882"/>
    <cellStyle name="메모 7 5 2 10" xfId="9350"/>
    <cellStyle name="메모 7 5 2 10 2" xfId="15316"/>
    <cellStyle name="메모 7 5 2 10 3" xfId="21072"/>
    <cellStyle name="메모 7 5 2 10 4" xfId="26554"/>
    <cellStyle name="메모 7 5 2 11" xfId="11855"/>
    <cellStyle name="메모 7 5 2 12" xfId="17612"/>
    <cellStyle name="메모 7 5 2 13" xfId="23109"/>
    <cellStyle name="메모 7 5 2 2" xfId="9351"/>
    <cellStyle name="메모 7 5 2 2 2" xfId="15317"/>
    <cellStyle name="메모 7 5 2 2 3" xfId="21073"/>
    <cellStyle name="메모 7 5 2 2 4" xfId="26555"/>
    <cellStyle name="메모 7 5 2 3" xfId="9352"/>
    <cellStyle name="메모 7 5 2 3 2" xfId="15318"/>
    <cellStyle name="메모 7 5 2 3 3" xfId="21074"/>
    <cellStyle name="메모 7 5 2 3 4" xfId="26556"/>
    <cellStyle name="메모 7 5 2 4" xfId="9353"/>
    <cellStyle name="메모 7 5 2 4 2" xfId="15319"/>
    <cellStyle name="메모 7 5 2 4 3" xfId="21075"/>
    <cellStyle name="메모 7 5 2 4 4" xfId="26557"/>
    <cellStyle name="메모 7 5 2 5" xfId="9354"/>
    <cellStyle name="메모 7 5 2 5 2" xfId="15320"/>
    <cellStyle name="메모 7 5 2 5 3" xfId="21076"/>
    <cellStyle name="메모 7 5 2 5 4" xfId="26558"/>
    <cellStyle name="메모 7 5 2 6" xfId="9355"/>
    <cellStyle name="메모 7 5 2 6 2" xfId="15321"/>
    <cellStyle name="메모 7 5 2 6 3" xfId="21077"/>
    <cellStyle name="메모 7 5 2 6 4" xfId="26559"/>
    <cellStyle name="메모 7 5 2 7" xfId="9356"/>
    <cellStyle name="메모 7 5 2 7 2" xfId="15322"/>
    <cellStyle name="메모 7 5 2 7 3" xfId="21078"/>
    <cellStyle name="메모 7 5 2 7 4" xfId="26560"/>
    <cellStyle name="메모 7 5 2 8" xfId="9357"/>
    <cellStyle name="메모 7 5 2 8 2" xfId="15323"/>
    <cellStyle name="메모 7 5 2 8 3" xfId="21079"/>
    <cellStyle name="메모 7 5 2 8 4" xfId="26561"/>
    <cellStyle name="메모 7 5 2 9" xfId="9358"/>
    <cellStyle name="메모 7 5 2 9 2" xfId="15324"/>
    <cellStyle name="메모 7 5 2 9 3" xfId="21080"/>
    <cellStyle name="메모 7 5 2 9 4" xfId="26562"/>
    <cellStyle name="메모 7 5 3" xfId="6087"/>
    <cellStyle name="메모 7 5 3 10" xfId="9359"/>
    <cellStyle name="메모 7 5 3 10 2" xfId="15325"/>
    <cellStyle name="메모 7 5 3 10 3" xfId="21081"/>
    <cellStyle name="메모 7 5 3 10 4" xfId="26563"/>
    <cellStyle name="메모 7 5 3 11" xfId="12059"/>
    <cellStyle name="메모 7 5 3 12" xfId="17815"/>
    <cellStyle name="메모 7 5 3 13" xfId="23312"/>
    <cellStyle name="메모 7 5 3 2" xfId="9360"/>
    <cellStyle name="메모 7 5 3 2 2" xfId="15326"/>
    <cellStyle name="메모 7 5 3 2 3" xfId="21082"/>
    <cellStyle name="메모 7 5 3 2 4" xfId="26564"/>
    <cellStyle name="메모 7 5 3 3" xfId="9361"/>
    <cellStyle name="메모 7 5 3 3 2" xfId="15327"/>
    <cellStyle name="메모 7 5 3 3 3" xfId="21083"/>
    <cellStyle name="메모 7 5 3 3 4" xfId="26565"/>
    <cellStyle name="메모 7 5 3 4" xfId="9362"/>
    <cellStyle name="메모 7 5 3 4 2" xfId="15328"/>
    <cellStyle name="메모 7 5 3 4 3" xfId="21084"/>
    <cellStyle name="메모 7 5 3 4 4" xfId="26566"/>
    <cellStyle name="메모 7 5 3 5" xfId="9363"/>
    <cellStyle name="메모 7 5 3 5 2" xfId="15329"/>
    <cellStyle name="메모 7 5 3 5 3" xfId="21085"/>
    <cellStyle name="메모 7 5 3 5 4" xfId="26567"/>
    <cellStyle name="메모 7 5 3 6" xfId="9364"/>
    <cellStyle name="메모 7 5 3 6 2" xfId="15330"/>
    <cellStyle name="메모 7 5 3 6 3" xfId="21086"/>
    <cellStyle name="메모 7 5 3 6 4" xfId="26568"/>
    <cellStyle name="메모 7 5 3 7" xfId="9365"/>
    <cellStyle name="메모 7 5 3 7 2" xfId="15331"/>
    <cellStyle name="메모 7 5 3 7 3" xfId="21087"/>
    <cellStyle name="메모 7 5 3 7 4" xfId="26569"/>
    <cellStyle name="메모 7 5 3 8" xfId="9366"/>
    <cellStyle name="메모 7 5 3 8 2" xfId="15332"/>
    <cellStyle name="메모 7 5 3 8 3" xfId="21088"/>
    <cellStyle name="메모 7 5 3 8 4" xfId="26570"/>
    <cellStyle name="메모 7 5 3 9" xfId="9367"/>
    <cellStyle name="메모 7 5 3 9 2" xfId="15333"/>
    <cellStyle name="메모 7 5 3 9 3" xfId="21089"/>
    <cellStyle name="메모 7 5 3 9 4" xfId="26571"/>
    <cellStyle name="메모 7 5 4" xfId="9368"/>
    <cellStyle name="메모 7 5 4 2" xfId="15334"/>
    <cellStyle name="메모 7 5 4 3" xfId="21090"/>
    <cellStyle name="메모 7 5 4 4" xfId="26572"/>
    <cellStyle name="메모 7 5 5" xfId="9369"/>
    <cellStyle name="메모 7 5 5 2" xfId="15335"/>
    <cellStyle name="메모 7 5 5 3" xfId="21091"/>
    <cellStyle name="메모 7 5 5 4" xfId="26573"/>
    <cellStyle name="메모 7 5 6" xfId="9370"/>
    <cellStyle name="메모 7 5 6 2" xfId="15336"/>
    <cellStyle name="메모 7 5 6 3" xfId="21092"/>
    <cellStyle name="메모 7 5 6 4" xfId="26574"/>
    <cellStyle name="메모 7 5 7" xfId="9371"/>
    <cellStyle name="메모 7 5 7 2" xfId="15337"/>
    <cellStyle name="메모 7 5 7 3" xfId="21093"/>
    <cellStyle name="메모 7 5 7 4" xfId="26575"/>
    <cellStyle name="메모 7 5 8" xfId="9372"/>
    <cellStyle name="메모 7 5 8 2" xfId="15338"/>
    <cellStyle name="메모 7 5 8 3" xfId="21094"/>
    <cellStyle name="메모 7 5 8 4" xfId="26576"/>
    <cellStyle name="메모 7 5 9" xfId="11579"/>
    <cellStyle name="메모 7 6" xfId="9373"/>
    <cellStyle name="메모 7 6 2" xfId="15339"/>
    <cellStyle name="메모 7 6 3" xfId="21095"/>
    <cellStyle name="메모 7 6 4" xfId="26577"/>
    <cellStyle name="메모 7 7" xfId="9374"/>
    <cellStyle name="메모 7 7 2" xfId="15340"/>
    <cellStyle name="메모 7 7 3" xfId="21096"/>
    <cellStyle name="메모 7 7 4" xfId="26578"/>
    <cellStyle name="메모 7 8" xfId="11345"/>
    <cellStyle name="메모 7 9" xfId="11268"/>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2" xfId="9375"/>
    <cellStyle name="선택영역의 가운데로 2 2 2 2" xfId="15341"/>
    <cellStyle name="선택영역의 가운데로 2 2 2 3" xfId="21097"/>
    <cellStyle name="선택영역의 가운데로 2 2 2 4" xfId="26579"/>
    <cellStyle name="선택영역의 가운데로 2 2 3" xfId="9376"/>
    <cellStyle name="선택영역의 가운데로 2 2 3 2" xfId="15342"/>
    <cellStyle name="선택영역의 가운데로 2 2 3 3" xfId="21098"/>
    <cellStyle name="선택영역의 가운데로 2 2 3 4" xfId="26580"/>
    <cellStyle name="선택영역의 가운데로 2 2 4" xfId="9377"/>
    <cellStyle name="선택영역의 가운데로 2 2 4 2" xfId="15343"/>
    <cellStyle name="선택영역의 가운데로 2 2 4 3" xfId="21099"/>
    <cellStyle name="선택영역의 가운데로 2 2 4 4" xfId="26581"/>
    <cellStyle name="선택영역의 가운데로 2 2 5" xfId="9378"/>
    <cellStyle name="선택영역의 가운데로 2 2 5 2" xfId="15344"/>
    <cellStyle name="선택영역의 가운데로 2 2 5 3" xfId="21100"/>
    <cellStyle name="선택영역의 가운데로 2 2 5 4" xfId="26582"/>
    <cellStyle name="선택영역의 가운데로 2 2 6" xfId="9379"/>
    <cellStyle name="선택영역의 가운데로 2 2 6 2" xfId="15345"/>
    <cellStyle name="선택영역의 가운데로 2 2 6 3" xfId="21101"/>
    <cellStyle name="선택영역의 가운데로 2 2 6 4" xfId="26583"/>
    <cellStyle name="선택영역의 가운데로 2 2 7" xfId="9380"/>
    <cellStyle name="선택영역의 가운데로 2 2 7 2" xfId="15346"/>
    <cellStyle name="선택영역의 가운데로 2 2 7 3" xfId="21102"/>
    <cellStyle name="선택영역의 가운데로 2 2 7 4" xfId="26584"/>
    <cellStyle name="선택영역의 가운데로 2 2 8" xfId="9381"/>
    <cellStyle name="선택영역의 가운데로 2 2 8 2" xfId="15347"/>
    <cellStyle name="선택영역의 가운데로 2 2 8 3" xfId="21103"/>
    <cellStyle name="선택영역의 가운데로 2 2 8 4" xfId="26585"/>
    <cellStyle name="선택영역의 가운데로 2 2 9" xfId="11790"/>
    <cellStyle name="선택영역의 가운데로 2 3" xfId="6040"/>
    <cellStyle name="선택영역의 가운데로 2 4" xfId="9382"/>
    <cellStyle name="선택영역의 가운데로 2 4 2" xfId="15348"/>
    <cellStyle name="선택영역의 가운데로 2 4 3" xfId="21104"/>
    <cellStyle name="선택영역의 가운데로 2 4 4" xfId="26586"/>
    <cellStyle name="선택영역의 가운데로 2 5" xfId="9383"/>
    <cellStyle name="선택영역의 가운데로 2 5 2" xfId="15349"/>
    <cellStyle name="선택영역의 가운데로 2 5 3" xfId="21105"/>
    <cellStyle name="선택영역의 가운데로 2 5 4" xfId="26587"/>
    <cellStyle name="선택영역의 가운데로 3" xfId="5435"/>
    <cellStyle name="선택영역의 가운데로 3 10" xfId="11429"/>
    <cellStyle name="선택영역의 가운데로 3 11" xfId="17224"/>
    <cellStyle name="선택영역의 가운데로 3 12" xfId="11323"/>
    <cellStyle name="선택영역의 가운데로 3 2" xfId="5723"/>
    <cellStyle name="선택영역의 가운데로 3 2 10" xfId="11696"/>
    <cellStyle name="선택영역의 가운데로 3 2 11" xfId="17463"/>
    <cellStyle name="선택영역의 가운데로 3 2 12" xfId="22984"/>
    <cellStyle name="선택영역의 가운데로 3 2 2" xfId="9384"/>
    <cellStyle name="선택영역의 가운데로 3 2 2 2" xfId="15350"/>
    <cellStyle name="선택영역의 가운데로 3 2 2 3" xfId="21106"/>
    <cellStyle name="선택영역의 가운데로 3 2 2 4" xfId="26588"/>
    <cellStyle name="선택영역의 가운데로 3 2 3" xfId="9385"/>
    <cellStyle name="선택영역의 가운데로 3 2 3 2" xfId="15351"/>
    <cellStyle name="선택영역의 가운데로 3 2 3 3" xfId="21107"/>
    <cellStyle name="선택영역의 가운데로 3 2 3 4" xfId="26589"/>
    <cellStyle name="선택영역의 가운데로 3 2 4" xfId="9386"/>
    <cellStyle name="선택영역의 가운데로 3 2 4 2" xfId="15352"/>
    <cellStyle name="선택영역의 가운데로 3 2 4 3" xfId="21108"/>
    <cellStyle name="선택영역의 가운데로 3 2 4 4" xfId="26590"/>
    <cellStyle name="선택영역의 가운데로 3 2 5" xfId="9387"/>
    <cellStyle name="선택영역의 가운데로 3 2 5 2" xfId="15353"/>
    <cellStyle name="선택영역의 가운데로 3 2 5 3" xfId="21109"/>
    <cellStyle name="선택영역의 가운데로 3 2 5 4" xfId="26591"/>
    <cellStyle name="선택영역의 가운데로 3 2 6" xfId="9388"/>
    <cellStyle name="선택영역의 가운데로 3 2 6 2" xfId="15354"/>
    <cellStyle name="선택영역의 가운데로 3 2 6 3" xfId="21110"/>
    <cellStyle name="선택영역의 가운데로 3 2 6 4" xfId="26592"/>
    <cellStyle name="선택영역의 가운데로 3 2 7" xfId="9389"/>
    <cellStyle name="선택영역의 가운데로 3 2 7 2" xfId="15355"/>
    <cellStyle name="선택영역의 가운데로 3 2 7 3" xfId="21111"/>
    <cellStyle name="선택영역의 가운데로 3 2 7 4" xfId="26593"/>
    <cellStyle name="선택영역의 가운데로 3 2 8" xfId="9390"/>
    <cellStyle name="선택영역의 가운데로 3 2 8 2" xfId="15356"/>
    <cellStyle name="선택영역의 가운데로 3 2 8 3" xfId="21112"/>
    <cellStyle name="선택영역의 가운데로 3 2 8 4" xfId="26594"/>
    <cellStyle name="선택영역의 가운데로 3 2 9" xfId="9391"/>
    <cellStyle name="선택영역의 가운데로 3 2 9 2" xfId="15357"/>
    <cellStyle name="선택영역의 가운데로 3 2 9 3" xfId="21113"/>
    <cellStyle name="선택영역의 가운데로 3 2 9 4" xfId="26595"/>
    <cellStyle name="선택영역의 가운데로 3 3" xfId="5955"/>
    <cellStyle name="선택영역의 가운데로 3 3 10" xfId="9392"/>
    <cellStyle name="선택영역의 가운데로 3 3 10 2" xfId="15358"/>
    <cellStyle name="선택영역의 가운데로 3 3 10 3" xfId="21114"/>
    <cellStyle name="선택영역의 가운데로 3 3 10 4" xfId="26596"/>
    <cellStyle name="선택영역의 가운데로 3 3 11" xfId="11928"/>
    <cellStyle name="선택영역의 가운데로 3 3 12" xfId="17685"/>
    <cellStyle name="선택영역의 가운데로 3 3 13" xfId="23182"/>
    <cellStyle name="선택영역의 가운데로 3 3 2" xfId="9393"/>
    <cellStyle name="선택영역의 가운데로 3 3 2 2" xfId="15359"/>
    <cellStyle name="선택영역의 가운데로 3 3 2 3" xfId="21115"/>
    <cellStyle name="선택영역의 가운데로 3 3 2 4" xfId="26597"/>
    <cellStyle name="선택영역의 가운데로 3 3 3" xfId="9394"/>
    <cellStyle name="선택영역의 가운데로 3 3 3 2" xfId="15360"/>
    <cellStyle name="선택영역의 가운데로 3 3 3 3" xfId="21116"/>
    <cellStyle name="선택영역의 가운데로 3 3 3 4" xfId="26598"/>
    <cellStyle name="선택영역의 가운데로 3 3 4" xfId="9395"/>
    <cellStyle name="선택영역의 가운데로 3 3 4 2" xfId="15361"/>
    <cellStyle name="선택영역의 가운데로 3 3 4 3" xfId="21117"/>
    <cellStyle name="선택영역의 가운데로 3 3 4 4" xfId="26599"/>
    <cellStyle name="선택영역의 가운데로 3 3 5" xfId="9396"/>
    <cellStyle name="선택영역의 가운데로 3 3 5 2" xfId="15362"/>
    <cellStyle name="선택영역의 가운데로 3 3 5 3" xfId="21118"/>
    <cellStyle name="선택영역의 가운데로 3 3 5 4" xfId="26600"/>
    <cellStyle name="선택영역의 가운데로 3 3 6" xfId="9397"/>
    <cellStyle name="선택영역의 가운데로 3 3 6 2" xfId="15363"/>
    <cellStyle name="선택영역의 가운데로 3 3 6 3" xfId="21119"/>
    <cellStyle name="선택영역의 가운데로 3 3 6 4" xfId="26601"/>
    <cellStyle name="선택영역의 가운데로 3 3 7" xfId="9398"/>
    <cellStyle name="선택영역의 가운데로 3 3 7 2" xfId="15364"/>
    <cellStyle name="선택영역의 가운데로 3 3 7 3" xfId="21120"/>
    <cellStyle name="선택영역의 가운데로 3 3 7 4" xfId="26602"/>
    <cellStyle name="선택영역의 가운데로 3 3 8" xfId="9399"/>
    <cellStyle name="선택영역의 가운데로 3 3 8 2" xfId="15365"/>
    <cellStyle name="선택영역의 가운데로 3 3 8 3" xfId="21121"/>
    <cellStyle name="선택영역의 가운데로 3 3 8 4" xfId="26603"/>
    <cellStyle name="선택영역의 가운데로 3 3 9" xfId="9400"/>
    <cellStyle name="선택영역의 가운데로 3 3 9 2" xfId="15366"/>
    <cellStyle name="선택영역의 가운데로 3 3 9 3" xfId="21122"/>
    <cellStyle name="선택영역의 가운데로 3 3 9 4" xfId="26604"/>
    <cellStyle name="선택영역의 가운데로 3 4" xfId="9401"/>
    <cellStyle name="선택영역의 가운데로 3 4 2" xfId="15367"/>
    <cellStyle name="선택영역의 가운데로 3 4 3" xfId="21123"/>
    <cellStyle name="선택영역의 가운데로 3 4 4" xfId="26605"/>
    <cellStyle name="선택영역의 가운데로 3 5" xfId="9402"/>
    <cellStyle name="선택영역의 가운데로 3 5 2" xfId="15368"/>
    <cellStyle name="선택영역의 가운데로 3 5 3" xfId="21124"/>
    <cellStyle name="선택영역의 가운데로 3 5 4" xfId="26606"/>
    <cellStyle name="선택영역의 가운데로 3 6" xfId="9403"/>
    <cellStyle name="선택영역의 가운데로 3 6 2" xfId="15369"/>
    <cellStyle name="선택영역의 가운데로 3 6 3" xfId="21125"/>
    <cellStyle name="선택영역의 가운데로 3 6 4" xfId="26607"/>
    <cellStyle name="선택영역의 가운데로 3 7" xfId="9404"/>
    <cellStyle name="선택영역의 가운데로 3 7 2" xfId="15370"/>
    <cellStyle name="선택영역의 가운데로 3 7 3" xfId="21126"/>
    <cellStyle name="선택영역의 가운데로 3 7 4" xfId="26608"/>
    <cellStyle name="선택영역의 가운데로 3 8" xfId="9405"/>
    <cellStyle name="선택영역의 가운데로 3 8 2" xfId="15371"/>
    <cellStyle name="선택영역의 가운데로 3 8 3" xfId="21127"/>
    <cellStyle name="선택영역의 가운데로 3 8 4" xfId="26609"/>
    <cellStyle name="선택영역의 가운데로 3 9" xfId="9406"/>
    <cellStyle name="선택영역의 가운데로 3 9 2" xfId="15372"/>
    <cellStyle name="선택영역의 가운데로 3 9 3" xfId="21128"/>
    <cellStyle name="선택영역의 가운데로 3 9 4" xfId="26610"/>
    <cellStyle name="선택영역의 가운데로 4" xfId="5467"/>
    <cellStyle name="선택영역의 가운데로 4 10" xfId="17254"/>
    <cellStyle name="선택영역의 가운데로 4 11" xfId="22875"/>
    <cellStyle name="선택영역의 가운데로 4 2" xfId="5755"/>
    <cellStyle name="선택영역의 가운데로 4 2 2" xfId="9407"/>
    <cellStyle name="선택영역의 가운데로 4 2 2 2" xfId="15373"/>
    <cellStyle name="선택영역의 가운데로 4 2 2 3" xfId="21129"/>
    <cellStyle name="선택영역의 가운데로 4 2 2 4" xfId="26611"/>
    <cellStyle name="선택영역의 가운데로 4 2 3" xfId="11728"/>
    <cellStyle name="선택영역의 가운데로 4 2 4" xfId="17495"/>
    <cellStyle name="선택영역의 가운데로 4 3" xfId="5982"/>
    <cellStyle name="선택영역의 가운데로 4 3 10" xfId="9408"/>
    <cellStyle name="선택영역의 가운데로 4 3 10 2" xfId="15374"/>
    <cellStyle name="선택영역의 가운데로 4 3 10 3" xfId="21130"/>
    <cellStyle name="선택영역의 가운데로 4 3 10 4" xfId="26612"/>
    <cellStyle name="선택영역의 가운데로 4 3 11" xfId="11955"/>
    <cellStyle name="선택영역의 가운데로 4 3 12" xfId="17712"/>
    <cellStyle name="선택영역의 가운데로 4 3 13" xfId="23209"/>
    <cellStyle name="선택영역의 가운데로 4 3 2" xfId="9409"/>
    <cellStyle name="선택영역의 가운데로 4 3 2 2" xfId="15375"/>
    <cellStyle name="선택영역의 가운데로 4 3 2 3" xfId="21131"/>
    <cellStyle name="선택영역의 가운데로 4 3 2 4" xfId="26613"/>
    <cellStyle name="선택영역의 가운데로 4 3 3" xfId="9410"/>
    <cellStyle name="선택영역의 가운데로 4 3 3 2" xfId="15376"/>
    <cellStyle name="선택영역의 가운데로 4 3 3 3" xfId="21132"/>
    <cellStyle name="선택영역의 가운데로 4 3 3 4" xfId="26614"/>
    <cellStyle name="선택영역의 가운데로 4 3 4" xfId="9411"/>
    <cellStyle name="선택영역의 가운데로 4 3 4 2" xfId="15377"/>
    <cellStyle name="선택영역의 가운데로 4 3 4 3" xfId="21133"/>
    <cellStyle name="선택영역의 가운데로 4 3 4 4" xfId="26615"/>
    <cellStyle name="선택영역의 가운데로 4 3 5" xfId="9412"/>
    <cellStyle name="선택영역의 가운데로 4 3 5 2" xfId="15378"/>
    <cellStyle name="선택영역의 가운데로 4 3 5 3" xfId="21134"/>
    <cellStyle name="선택영역의 가운데로 4 3 5 4" xfId="26616"/>
    <cellStyle name="선택영역의 가운데로 4 3 6" xfId="9413"/>
    <cellStyle name="선택영역의 가운데로 4 3 6 2" xfId="15379"/>
    <cellStyle name="선택영역의 가운데로 4 3 6 3" xfId="21135"/>
    <cellStyle name="선택영역의 가운데로 4 3 6 4" xfId="26617"/>
    <cellStyle name="선택영역의 가운데로 4 3 7" xfId="9414"/>
    <cellStyle name="선택영역의 가운데로 4 3 7 2" xfId="15380"/>
    <cellStyle name="선택영역의 가운데로 4 3 7 3" xfId="21136"/>
    <cellStyle name="선택영역의 가운데로 4 3 7 4" xfId="26618"/>
    <cellStyle name="선택영역의 가운데로 4 3 8" xfId="9415"/>
    <cellStyle name="선택영역의 가운데로 4 3 8 2" xfId="15381"/>
    <cellStyle name="선택영역의 가운데로 4 3 8 3" xfId="21137"/>
    <cellStyle name="선택영역의 가운데로 4 3 8 4" xfId="26619"/>
    <cellStyle name="선택영역의 가운데로 4 3 9" xfId="9416"/>
    <cellStyle name="선택영역의 가운데로 4 3 9 2" xfId="15382"/>
    <cellStyle name="선택영역의 가운데로 4 3 9 3" xfId="21138"/>
    <cellStyle name="선택영역의 가운데로 4 3 9 4" xfId="26620"/>
    <cellStyle name="선택영역의 가운데로 4 4" xfId="9417"/>
    <cellStyle name="선택영역의 가운데로 4 4 2" xfId="15383"/>
    <cellStyle name="선택영역의 가운데로 4 4 3" xfId="21139"/>
    <cellStyle name="선택영역의 가운데로 4 4 4" xfId="26621"/>
    <cellStyle name="선택영역의 가운데로 4 5" xfId="9418"/>
    <cellStyle name="선택영역의 가운데로 4 5 2" xfId="15384"/>
    <cellStyle name="선택영역의 가운데로 4 5 3" xfId="21140"/>
    <cellStyle name="선택영역의 가운데로 4 5 4" xfId="26622"/>
    <cellStyle name="선택영역의 가운데로 4 6" xfId="9419"/>
    <cellStyle name="선택영역의 가운데로 4 6 2" xfId="15385"/>
    <cellStyle name="선택영역의 가운데로 4 6 3" xfId="21141"/>
    <cellStyle name="선택영역의 가운데로 4 6 4" xfId="26623"/>
    <cellStyle name="선택영역의 가운데로 4 7" xfId="9420"/>
    <cellStyle name="선택영역의 가운데로 4 7 2" xfId="15386"/>
    <cellStyle name="선택영역의 가운데로 4 7 3" xfId="21142"/>
    <cellStyle name="선택영역의 가운데로 4 7 4" xfId="26624"/>
    <cellStyle name="선택영역의 가운데로 4 8" xfId="9421"/>
    <cellStyle name="선택영역의 가운데로 4 8 2" xfId="15387"/>
    <cellStyle name="선택영역의 가운데로 4 8 3" xfId="21143"/>
    <cellStyle name="선택영역의 가운데로 4 8 4" xfId="26625"/>
    <cellStyle name="선택영역의 가운데로 4 9" xfId="11461"/>
    <cellStyle name="선택영역의 가운데로 5" xfId="5617"/>
    <cellStyle name="선택영역의 가운데로 6" xfId="9422"/>
    <cellStyle name="선택영역의 가운데로 6 2" xfId="15388"/>
    <cellStyle name="선택영역의 가운데로 6 3" xfId="21144"/>
    <cellStyle name="선택영역의 가운데로 6 4" xfId="26626"/>
    <cellStyle name="선택영역의 가운데로 7" xfId="11294"/>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2" xfId="5384"/>
    <cellStyle name="요약 2 2 10" xfId="11378"/>
    <cellStyle name="요약 2 2 11" xfId="17181"/>
    <cellStyle name="요약 2 2 12" xfId="11305"/>
    <cellStyle name="요약 2 2 2" xfId="5672"/>
    <cellStyle name="요약 2 2 2 10" xfId="17415"/>
    <cellStyle name="요약 2 2 2 2" xfId="9423"/>
    <cellStyle name="요약 2 2 2 2 2" xfId="15389"/>
    <cellStyle name="요약 2 2 2 2 3" xfId="21145"/>
    <cellStyle name="요약 2 2 2 2 4" xfId="26627"/>
    <cellStyle name="요약 2 2 2 3" xfId="9424"/>
    <cellStyle name="요약 2 2 2 3 2" xfId="15390"/>
    <cellStyle name="요약 2 2 2 3 3" xfId="21146"/>
    <cellStyle name="요약 2 2 2 3 4" xfId="26628"/>
    <cellStyle name="요약 2 2 2 4" xfId="9425"/>
    <cellStyle name="요약 2 2 2 4 2" xfId="15391"/>
    <cellStyle name="요약 2 2 2 4 3" xfId="21147"/>
    <cellStyle name="요약 2 2 2 4 4" xfId="26629"/>
    <cellStyle name="요약 2 2 2 5" xfId="9426"/>
    <cellStyle name="요약 2 2 2 5 2" xfId="15392"/>
    <cellStyle name="요약 2 2 2 5 3" xfId="21148"/>
    <cellStyle name="요약 2 2 2 5 4" xfId="26630"/>
    <cellStyle name="요약 2 2 2 6" xfId="9427"/>
    <cellStyle name="요약 2 2 2 6 2" xfId="15393"/>
    <cellStyle name="요약 2 2 2 6 3" xfId="21149"/>
    <cellStyle name="요약 2 2 2 6 4" xfId="26631"/>
    <cellStyle name="요약 2 2 2 7" xfId="9428"/>
    <cellStyle name="요약 2 2 2 7 2" xfId="15394"/>
    <cellStyle name="요약 2 2 2 7 3" xfId="21150"/>
    <cellStyle name="요약 2 2 2 7 4" xfId="26632"/>
    <cellStyle name="요약 2 2 2 8" xfId="9429"/>
    <cellStyle name="요약 2 2 2 8 2" xfId="15395"/>
    <cellStyle name="요약 2 2 2 8 3" xfId="21151"/>
    <cellStyle name="요약 2 2 2 8 4" xfId="26633"/>
    <cellStyle name="요약 2 2 2 9" xfId="11645"/>
    <cellStyle name="요약 2 2 3" xfId="5913"/>
    <cellStyle name="요약 2 2 3 10" xfId="9430"/>
    <cellStyle name="요약 2 2 3 10 2" xfId="15396"/>
    <cellStyle name="요약 2 2 3 10 3" xfId="21152"/>
    <cellStyle name="요약 2 2 3 10 4" xfId="26634"/>
    <cellStyle name="요약 2 2 3 11" xfId="11886"/>
    <cellStyle name="요약 2 2 3 12" xfId="17643"/>
    <cellStyle name="요약 2 2 3 13" xfId="23140"/>
    <cellStyle name="요약 2 2 3 2" xfId="9431"/>
    <cellStyle name="요약 2 2 3 2 2" xfId="15397"/>
    <cellStyle name="요약 2 2 3 2 3" xfId="21153"/>
    <cellStyle name="요약 2 2 3 2 4" xfId="26635"/>
    <cellStyle name="요약 2 2 3 3" xfId="9432"/>
    <cellStyle name="요약 2 2 3 3 2" xfId="15398"/>
    <cellStyle name="요약 2 2 3 3 3" xfId="21154"/>
    <cellStyle name="요약 2 2 3 3 4" xfId="26636"/>
    <cellStyle name="요약 2 2 3 4" xfId="9433"/>
    <cellStyle name="요약 2 2 3 4 2" xfId="15399"/>
    <cellStyle name="요약 2 2 3 4 3" xfId="21155"/>
    <cellStyle name="요약 2 2 3 4 4" xfId="26637"/>
    <cellStyle name="요약 2 2 3 5" xfId="9434"/>
    <cellStyle name="요약 2 2 3 5 2" xfId="15400"/>
    <cellStyle name="요약 2 2 3 5 3" xfId="21156"/>
    <cellStyle name="요약 2 2 3 5 4" xfId="26638"/>
    <cellStyle name="요약 2 2 3 6" xfId="9435"/>
    <cellStyle name="요약 2 2 3 6 2" xfId="15401"/>
    <cellStyle name="요약 2 2 3 6 3" xfId="21157"/>
    <cellStyle name="요약 2 2 3 6 4" xfId="26639"/>
    <cellStyle name="요약 2 2 3 7" xfId="9436"/>
    <cellStyle name="요약 2 2 3 7 2" xfId="15402"/>
    <cellStyle name="요약 2 2 3 7 3" xfId="21158"/>
    <cellStyle name="요약 2 2 3 7 4" xfId="26640"/>
    <cellStyle name="요약 2 2 3 8" xfId="9437"/>
    <cellStyle name="요약 2 2 3 8 2" xfId="15403"/>
    <cellStyle name="요약 2 2 3 8 3" xfId="21159"/>
    <cellStyle name="요약 2 2 3 8 4" xfId="26641"/>
    <cellStyle name="요약 2 2 3 9" xfId="9438"/>
    <cellStyle name="요약 2 2 3 9 2" xfId="15404"/>
    <cellStyle name="요약 2 2 3 9 3" xfId="21160"/>
    <cellStyle name="요약 2 2 3 9 4" xfId="26642"/>
    <cellStyle name="요약 2 2 4" xfId="9439"/>
    <cellStyle name="요약 2 2 4 2" xfId="15405"/>
    <cellStyle name="요약 2 2 4 3" xfId="21161"/>
    <cellStyle name="요약 2 2 4 4" xfId="26643"/>
    <cellStyle name="요약 2 2 5" xfId="9440"/>
    <cellStyle name="요약 2 2 5 2" xfId="15406"/>
    <cellStyle name="요약 2 2 5 3" xfId="21162"/>
    <cellStyle name="요약 2 2 5 4" xfId="26644"/>
    <cellStyle name="요약 2 2 6" xfId="9441"/>
    <cellStyle name="요약 2 2 6 2" xfId="15407"/>
    <cellStyle name="요약 2 2 6 3" xfId="21163"/>
    <cellStyle name="요약 2 2 6 4" xfId="26645"/>
    <cellStyle name="요약 2 2 7" xfId="9442"/>
    <cellStyle name="요약 2 2 7 2" xfId="15408"/>
    <cellStyle name="요약 2 2 7 3" xfId="21164"/>
    <cellStyle name="요약 2 2 7 4" xfId="26646"/>
    <cellStyle name="요약 2 2 8" xfId="9443"/>
    <cellStyle name="요약 2 2 8 2" xfId="15409"/>
    <cellStyle name="요약 2 2 8 3" xfId="21165"/>
    <cellStyle name="요약 2 2 8 4" xfId="26647"/>
    <cellStyle name="요약 2 2 9" xfId="9444"/>
    <cellStyle name="요약 2 2 9 2" xfId="15410"/>
    <cellStyle name="요약 2 2 9 3" xfId="21166"/>
    <cellStyle name="요약 2 2 9 4" xfId="26648"/>
    <cellStyle name="요약 2 3" xfId="5560"/>
    <cellStyle name="요약 2 3 2" xfId="5848"/>
    <cellStyle name="요약 2 3 2 10" xfId="11821"/>
    <cellStyle name="요약 2 3 2 11" xfId="17582"/>
    <cellStyle name="요약 2 3 2 12" xfId="23091"/>
    <cellStyle name="요약 2 3 2 2" xfId="9445"/>
    <cellStyle name="요약 2 3 2 2 2" xfId="15411"/>
    <cellStyle name="요약 2 3 2 2 3" xfId="21167"/>
    <cellStyle name="요약 2 3 2 2 4" xfId="26649"/>
    <cellStyle name="요약 2 3 2 3" xfId="9446"/>
    <cellStyle name="요약 2 3 2 3 2" xfId="15412"/>
    <cellStyle name="요약 2 3 2 3 3" xfId="21168"/>
    <cellStyle name="요약 2 3 2 3 4" xfId="26650"/>
    <cellStyle name="요약 2 3 2 4" xfId="9447"/>
    <cellStyle name="요약 2 3 2 4 2" xfId="15413"/>
    <cellStyle name="요약 2 3 2 4 3" xfId="21169"/>
    <cellStyle name="요약 2 3 2 4 4" xfId="26651"/>
    <cellStyle name="요약 2 3 2 5" xfId="9448"/>
    <cellStyle name="요약 2 3 2 5 2" xfId="15414"/>
    <cellStyle name="요약 2 3 2 5 3" xfId="21170"/>
    <cellStyle name="요약 2 3 2 5 4" xfId="26652"/>
    <cellStyle name="요약 2 3 2 6" xfId="9449"/>
    <cellStyle name="요약 2 3 2 6 2" xfId="15415"/>
    <cellStyle name="요약 2 3 2 6 3" xfId="21171"/>
    <cellStyle name="요약 2 3 2 6 4" xfId="26653"/>
    <cellStyle name="요약 2 3 2 7" xfId="9450"/>
    <cellStyle name="요약 2 3 2 7 2" xfId="15416"/>
    <cellStyle name="요약 2 3 2 7 3" xfId="21172"/>
    <cellStyle name="요약 2 3 2 7 4" xfId="26654"/>
    <cellStyle name="요약 2 3 2 8" xfId="9451"/>
    <cellStyle name="요약 2 3 2 8 2" xfId="15417"/>
    <cellStyle name="요약 2 3 2 8 3" xfId="21173"/>
    <cellStyle name="요약 2 3 2 8 4" xfId="26655"/>
    <cellStyle name="요약 2 3 2 9" xfId="9452"/>
    <cellStyle name="요약 2 3 2 9 2" xfId="15418"/>
    <cellStyle name="요약 2 3 2 9 3" xfId="21174"/>
    <cellStyle name="요약 2 3 2 9 4" xfId="26656"/>
    <cellStyle name="요약 2 3 3" xfId="9453"/>
    <cellStyle name="요약 2 3 3 2" xfId="15419"/>
    <cellStyle name="요약 2 3 3 3" xfId="21175"/>
    <cellStyle name="요약 2 3 3 4" xfId="26657"/>
    <cellStyle name="요약 2 3 4" xfId="9454"/>
    <cellStyle name="요약 2 3 4 2" xfId="15420"/>
    <cellStyle name="요약 2 3 4 3" xfId="21176"/>
    <cellStyle name="요약 2 3 4 4" xfId="26658"/>
    <cellStyle name="요약 2 3 5" xfId="9455"/>
    <cellStyle name="요약 2 3 5 2" xfId="15421"/>
    <cellStyle name="요약 2 3 5 3" xfId="21177"/>
    <cellStyle name="요약 2 3 5 4" xfId="26659"/>
    <cellStyle name="요약 2 3 6" xfId="9456"/>
    <cellStyle name="요약 2 3 6 2" xfId="15422"/>
    <cellStyle name="요약 2 3 6 3" xfId="21178"/>
    <cellStyle name="요약 2 3 6 4" xfId="26660"/>
    <cellStyle name="요약 2 3 7" xfId="11552"/>
    <cellStyle name="요약 2 3 8" xfId="17332"/>
    <cellStyle name="요약 2 4" xfId="5448"/>
    <cellStyle name="요약 2 4 2" xfId="5736"/>
    <cellStyle name="요약 2 4 2 10" xfId="11709"/>
    <cellStyle name="요약 2 4 2 11" xfId="17476"/>
    <cellStyle name="요약 2 4 2 12" xfId="22996"/>
    <cellStyle name="요약 2 4 2 2" xfId="9457"/>
    <cellStyle name="요약 2 4 2 2 2" xfId="15423"/>
    <cellStyle name="요약 2 4 2 2 3" xfId="21179"/>
    <cellStyle name="요약 2 4 2 2 4" xfId="26661"/>
    <cellStyle name="요약 2 4 2 3" xfId="9458"/>
    <cellStyle name="요약 2 4 2 3 2" xfId="15424"/>
    <cellStyle name="요약 2 4 2 3 3" xfId="21180"/>
    <cellStyle name="요약 2 4 2 3 4" xfId="26662"/>
    <cellStyle name="요약 2 4 2 4" xfId="9459"/>
    <cellStyle name="요약 2 4 2 4 2" xfId="15425"/>
    <cellStyle name="요약 2 4 2 4 3" xfId="21181"/>
    <cellStyle name="요약 2 4 2 4 4" xfId="26663"/>
    <cellStyle name="요약 2 4 2 5" xfId="9460"/>
    <cellStyle name="요약 2 4 2 5 2" xfId="15426"/>
    <cellStyle name="요약 2 4 2 5 3" xfId="21182"/>
    <cellStyle name="요약 2 4 2 5 4" xfId="26664"/>
    <cellStyle name="요약 2 4 2 6" xfId="9461"/>
    <cellStyle name="요약 2 4 2 6 2" xfId="15427"/>
    <cellStyle name="요약 2 4 2 6 3" xfId="21183"/>
    <cellStyle name="요약 2 4 2 6 4" xfId="26665"/>
    <cellStyle name="요약 2 4 2 7" xfId="9462"/>
    <cellStyle name="요약 2 4 2 7 2" xfId="15428"/>
    <cellStyle name="요약 2 4 2 7 3" xfId="21184"/>
    <cellStyle name="요약 2 4 2 7 4" xfId="26666"/>
    <cellStyle name="요약 2 4 2 8" xfId="9463"/>
    <cellStyle name="요약 2 4 2 8 2" xfId="15429"/>
    <cellStyle name="요약 2 4 2 8 3" xfId="21185"/>
    <cellStyle name="요약 2 4 2 8 4" xfId="26667"/>
    <cellStyle name="요약 2 4 2 9" xfId="9464"/>
    <cellStyle name="요약 2 4 2 9 2" xfId="15430"/>
    <cellStyle name="요약 2 4 2 9 3" xfId="21186"/>
    <cellStyle name="요약 2 4 2 9 4" xfId="26668"/>
    <cellStyle name="요약 2 4 3" xfId="9465"/>
    <cellStyle name="요약 2 4 3 2" xfId="15431"/>
    <cellStyle name="요약 2 4 3 3" xfId="21187"/>
    <cellStyle name="요약 2 4 3 4" xfId="26669"/>
    <cellStyle name="요약 2 4 4" xfId="9466"/>
    <cellStyle name="요약 2 4 4 2" xfId="15432"/>
    <cellStyle name="요약 2 4 4 3" xfId="21188"/>
    <cellStyle name="요약 2 4 4 4" xfId="26670"/>
    <cellStyle name="요약 2 4 5" xfId="9467"/>
    <cellStyle name="요약 2 4 5 2" xfId="15433"/>
    <cellStyle name="요약 2 4 5 3" xfId="21189"/>
    <cellStyle name="요약 2 4 5 4" xfId="26671"/>
    <cellStyle name="요약 2 4 6" xfId="9468"/>
    <cellStyle name="요약 2 4 6 2" xfId="15434"/>
    <cellStyle name="요약 2 4 6 3" xfId="21190"/>
    <cellStyle name="요약 2 4 6 4" xfId="26672"/>
    <cellStyle name="요약 2 4 7" xfId="11442"/>
    <cellStyle name="요약 2 4 8" xfId="17236"/>
    <cellStyle name="요약 2 5" xfId="5530"/>
    <cellStyle name="요약 2 5 10" xfId="17311"/>
    <cellStyle name="요약 2 5 11" xfId="22900"/>
    <cellStyle name="요약 2 5 2" xfId="5818"/>
    <cellStyle name="요약 2 5 2 10" xfId="9469"/>
    <cellStyle name="요약 2 5 2 10 2" xfId="15435"/>
    <cellStyle name="요약 2 5 2 10 3" xfId="21191"/>
    <cellStyle name="요약 2 5 2 10 4" xfId="26673"/>
    <cellStyle name="요약 2 5 2 11" xfId="11791"/>
    <cellStyle name="요약 2 5 2 12" xfId="17554"/>
    <cellStyle name="요약 2 5 2 13" xfId="23070"/>
    <cellStyle name="요약 2 5 2 2" xfId="9470"/>
    <cellStyle name="요약 2 5 2 2 2" xfId="15436"/>
    <cellStyle name="요약 2 5 2 2 3" xfId="21192"/>
    <cellStyle name="요약 2 5 2 2 4" xfId="26674"/>
    <cellStyle name="요약 2 5 2 3" xfId="9471"/>
    <cellStyle name="요약 2 5 2 3 2" xfId="15437"/>
    <cellStyle name="요약 2 5 2 3 3" xfId="21193"/>
    <cellStyle name="요약 2 5 2 3 4" xfId="26675"/>
    <cellStyle name="요약 2 5 2 4" xfId="9472"/>
    <cellStyle name="요약 2 5 2 4 2" xfId="15438"/>
    <cellStyle name="요약 2 5 2 4 3" xfId="21194"/>
    <cellStyle name="요약 2 5 2 4 4" xfId="26676"/>
    <cellStyle name="요약 2 5 2 5" xfId="9473"/>
    <cellStyle name="요약 2 5 2 5 2" xfId="15439"/>
    <cellStyle name="요약 2 5 2 5 3" xfId="21195"/>
    <cellStyle name="요약 2 5 2 5 4" xfId="26677"/>
    <cellStyle name="요약 2 5 2 6" xfId="9474"/>
    <cellStyle name="요약 2 5 2 6 2" xfId="15440"/>
    <cellStyle name="요약 2 5 2 6 3" xfId="21196"/>
    <cellStyle name="요약 2 5 2 6 4" xfId="26678"/>
    <cellStyle name="요약 2 5 2 7" xfId="9475"/>
    <cellStyle name="요약 2 5 2 7 2" xfId="15441"/>
    <cellStyle name="요약 2 5 2 7 3" xfId="21197"/>
    <cellStyle name="요약 2 5 2 7 4" xfId="26679"/>
    <cellStyle name="요약 2 5 2 8" xfId="9476"/>
    <cellStyle name="요약 2 5 2 8 2" xfId="15442"/>
    <cellStyle name="요약 2 5 2 8 3" xfId="21198"/>
    <cellStyle name="요약 2 5 2 8 4" xfId="26680"/>
    <cellStyle name="요약 2 5 2 9" xfId="9477"/>
    <cellStyle name="요약 2 5 2 9 2" xfId="15443"/>
    <cellStyle name="요약 2 5 2 9 3" xfId="21199"/>
    <cellStyle name="요약 2 5 2 9 4" xfId="26681"/>
    <cellStyle name="요약 2 5 3" xfId="6041"/>
    <cellStyle name="요약 2 5 3 10" xfId="9478"/>
    <cellStyle name="요약 2 5 3 10 2" xfId="15444"/>
    <cellStyle name="요약 2 5 3 10 3" xfId="21200"/>
    <cellStyle name="요약 2 5 3 10 4" xfId="26682"/>
    <cellStyle name="요약 2 5 3 11" xfId="12013"/>
    <cellStyle name="요약 2 5 3 12" xfId="17770"/>
    <cellStyle name="요약 2 5 3 13" xfId="23267"/>
    <cellStyle name="요약 2 5 3 2" xfId="9479"/>
    <cellStyle name="요약 2 5 3 2 2" xfId="15445"/>
    <cellStyle name="요약 2 5 3 2 3" xfId="21201"/>
    <cellStyle name="요약 2 5 3 2 4" xfId="26683"/>
    <cellStyle name="요약 2 5 3 3" xfId="9480"/>
    <cellStyle name="요약 2 5 3 3 2" xfId="15446"/>
    <cellStyle name="요약 2 5 3 3 3" xfId="21202"/>
    <cellStyle name="요약 2 5 3 3 4" xfId="26684"/>
    <cellStyle name="요약 2 5 3 4" xfId="9481"/>
    <cellStyle name="요약 2 5 3 4 2" xfId="15447"/>
    <cellStyle name="요약 2 5 3 4 3" xfId="21203"/>
    <cellStyle name="요약 2 5 3 4 4" xfId="26685"/>
    <cellStyle name="요약 2 5 3 5" xfId="9482"/>
    <cellStyle name="요약 2 5 3 5 2" xfId="15448"/>
    <cellStyle name="요약 2 5 3 5 3" xfId="21204"/>
    <cellStyle name="요약 2 5 3 5 4" xfId="26686"/>
    <cellStyle name="요약 2 5 3 6" xfId="9483"/>
    <cellStyle name="요약 2 5 3 6 2" xfId="15449"/>
    <cellStyle name="요약 2 5 3 6 3" xfId="21205"/>
    <cellStyle name="요약 2 5 3 6 4" xfId="26687"/>
    <cellStyle name="요약 2 5 3 7" xfId="9484"/>
    <cellStyle name="요약 2 5 3 7 2" xfId="15450"/>
    <cellStyle name="요약 2 5 3 7 3" xfId="21206"/>
    <cellStyle name="요약 2 5 3 7 4" xfId="26688"/>
    <cellStyle name="요약 2 5 3 8" xfId="9485"/>
    <cellStyle name="요약 2 5 3 8 2" xfId="15451"/>
    <cellStyle name="요약 2 5 3 8 3" xfId="21207"/>
    <cellStyle name="요약 2 5 3 8 4" xfId="26689"/>
    <cellStyle name="요약 2 5 3 9" xfId="9486"/>
    <cellStyle name="요약 2 5 3 9 2" xfId="15452"/>
    <cellStyle name="요약 2 5 3 9 3" xfId="21208"/>
    <cellStyle name="요약 2 5 3 9 4" xfId="26690"/>
    <cellStyle name="요약 2 5 4" xfId="9487"/>
    <cellStyle name="요약 2 5 4 2" xfId="15453"/>
    <cellStyle name="요약 2 5 4 3" xfId="21209"/>
    <cellStyle name="요약 2 5 4 4" xfId="26691"/>
    <cellStyle name="요약 2 5 5" xfId="9488"/>
    <cellStyle name="요약 2 5 5 2" xfId="15454"/>
    <cellStyle name="요약 2 5 5 3" xfId="21210"/>
    <cellStyle name="요약 2 5 5 4" xfId="26692"/>
    <cellStyle name="요약 2 5 6" xfId="9489"/>
    <cellStyle name="요약 2 5 6 2" xfId="15455"/>
    <cellStyle name="요약 2 5 6 3" xfId="21211"/>
    <cellStyle name="요약 2 5 6 4" xfId="26693"/>
    <cellStyle name="요약 2 5 7" xfId="9490"/>
    <cellStyle name="요약 2 5 7 2" xfId="15456"/>
    <cellStyle name="요약 2 5 7 3" xfId="21212"/>
    <cellStyle name="요약 2 5 7 4" xfId="26694"/>
    <cellStyle name="요약 2 5 8" xfId="9491"/>
    <cellStyle name="요약 2 5 8 2" xfId="15457"/>
    <cellStyle name="요약 2 5 8 3" xfId="21213"/>
    <cellStyle name="요약 2 5 8 4" xfId="26695"/>
    <cellStyle name="요약 2 5 9" xfId="11523"/>
    <cellStyle name="요약 2 6" xfId="9492"/>
    <cellStyle name="요약 2 6 2" xfId="15458"/>
    <cellStyle name="요약 2 6 3" xfId="21214"/>
    <cellStyle name="요약 2 6 4" xfId="26696"/>
    <cellStyle name="요약 2 7" xfId="9493"/>
    <cellStyle name="요약 2 7 2" xfId="15459"/>
    <cellStyle name="요약 2 7 3" xfId="21215"/>
    <cellStyle name="요약 2 7 4" xfId="26697"/>
    <cellStyle name="요약 2 8" xfId="11247"/>
    <cellStyle name="요약 2 9" xfId="11233"/>
    <cellStyle name="요약 3" xfId="625"/>
    <cellStyle name="요약 3 2" xfId="5385"/>
    <cellStyle name="요약 3 2 10" xfId="11379"/>
    <cellStyle name="요약 3 2 11" xfId="17182"/>
    <cellStyle name="요약 3 2 12" xfId="11306"/>
    <cellStyle name="요약 3 2 2" xfId="5673"/>
    <cellStyle name="요약 3 2 2 10" xfId="17416"/>
    <cellStyle name="요약 3 2 2 2" xfId="9494"/>
    <cellStyle name="요약 3 2 2 2 2" xfId="15460"/>
    <cellStyle name="요약 3 2 2 2 3" xfId="21216"/>
    <cellStyle name="요약 3 2 2 2 4" xfId="26698"/>
    <cellStyle name="요약 3 2 2 3" xfId="9495"/>
    <cellStyle name="요약 3 2 2 3 2" xfId="15461"/>
    <cellStyle name="요약 3 2 2 3 3" xfId="21217"/>
    <cellStyle name="요약 3 2 2 3 4" xfId="26699"/>
    <cellStyle name="요약 3 2 2 4" xfId="9496"/>
    <cellStyle name="요약 3 2 2 4 2" xfId="15462"/>
    <cellStyle name="요약 3 2 2 4 3" xfId="21218"/>
    <cellStyle name="요약 3 2 2 4 4" xfId="26700"/>
    <cellStyle name="요약 3 2 2 5" xfId="9497"/>
    <cellStyle name="요약 3 2 2 5 2" xfId="15463"/>
    <cellStyle name="요약 3 2 2 5 3" xfId="21219"/>
    <cellStyle name="요약 3 2 2 5 4" xfId="26701"/>
    <cellStyle name="요약 3 2 2 6" xfId="9498"/>
    <cellStyle name="요약 3 2 2 6 2" xfId="15464"/>
    <cellStyle name="요약 3 2 2 6 3" xfId="21220"/>
    <cellStyle name="요약 3 2 2 6 4" xfId="26702"/>
    <cellStyle name="요약 3 2 2 7" xfId="9499"/>
    <cellStyle name="요약 3 2 2 7 2" xfId="15465"/>
    <cellStyle name="요약 3 2 2 7 3" xfId="21221"/>
    <cellStyle name="요약 3 2 2 7 4" xfId="26703"/>
    <cellStyle name="요약 3 2 2 8" xfId="9500"/>
    <cellStyle name="요약 3 2 2 8 2" xfId="15466"/>
    <cellStyle name="요약 3 2 2 8 3" xfId="21222"/>
    <cellStyle name="요약 3 2 2 8 4" xfId="26704"/>
    <cellStyle name="요약 3 2 2 9" xfId="11646"/>
    <cellStyle name="요약 3 2 3" xfId="5914"/>
    <cellStyle name="요약 3 2 3 10" xfId="9501"/>
    <cellStyle name="요약 3 2 3 10 2" xfId="15467"/>
    <cellStyle name="요약 3 2 3 10 3" xfId="21223"/>
    <cellStyle name="요약 3 2 3 10 4" xfId="26705"/>
    <cellStyle name="요약 3 2 3 11" xfId="11887"/>
    <cellStyle name="요약 3 2 3 12" xfId="17644"/>
    <cellStyle name="요약 3 2 3 13" xfId="23141"/>
    <cellStyle name="요약 3 2 3 2" xfId="9502"/>
    <cellStyle name="요약 3 2 3 2 2" xfId="15468"/>
    <cellStyle name="요약 3 2 3 2 3" xfId="21224"/>
    <cellStyle name="요약 3 2 3 2 4" xfId="26706"/>
    <cellStyle name="요약 3 2 3 3" xfId="9503"/>
    <cellStyle name="요약 3 2 3 3 2" xfId="15469"/>
    <cellStyle name="요약 3 2 3 3 3" xfId="21225"/>
    <cellStyle name="요약 3 2 3 3 4" xfId="26707"/>
    <cellStyle name="요약 3 2 3 4" xfId="9504"/>
    <cellStyle name="요약 3 2 3 4 2" xfId="15470"/>
    <cellStyle name="요약 3 2 3 4 3" xfId="21226"/>
    <cellStyle name="요약 3 2 3 4 4" xfId="26708"/>
    <cellStyle name="요약 3 2 3 5" xfId="9505"/>
    <cellStyle name="요약 3 2 3 5 2" xfId="15471"/>
    <cellStyle name="요약 3 2 3 5 3" xfId="21227"/>
    <cellStyle name="요약 3 2 3 5 4" xfId="26709"/>
    <cellStyle name="요약 3 2 3 6" xfId="9506"/>
    <cellStyle name="요약 3 2 3 6 2" xfId="15472"/>
    <cellStyle name="요약 3 2 3 6 3" xfId="21228"/>
    <cellStyle name="요약 3 2 3 6 4" xfId="26710"/>
    <cellStyle name="요약 3 2 3 7" xfId="9507"/>
    <cellStyle name="요약 3 2 3 7 2" xfId="15473"/>
    <cellStyle name="요약 3 2 3 7 3" xfId="21229"/>
    <cellStyle name="요약 3 2 3 7 4" xfId="26711"/>
    <cellStyle name="요약 3 2 3 8" xfId="9508"/>
    <cellStyle name="요약 3 2 3 8 2" xfId="15474"/>
    <cellStyle name="요약 3 2 3 8 3" xfId="21230"/>
    <cellStyle name="요약 3 2 3 8 4" xfId="26712"/>
    <cellStyle name="요약 3 2 3 9" xfId="9509"/>
    <cellStyle name="요약 3 2 3 9 2" xfId="15475"/>
    <cellStyle name="요약 3 2 3 9 3" xfId="21231"/>
    <cellStyle name="요약 3 2 3 9 4" xfId="26713"/>
    <cellStyle name="요약 3 2 4" xfId="9510"/>
    <cellStyle name="요약 3 2 4 2" xfId="15476"/>
    <cellStyle name="요약 3 2 4 3" xfId="21232"/>
    <cellStyle name="요약 3 2 4 4" xfId="26714"/>
    <cellStyle name="요약 3 2 5" xfId="9511"/>
    <cellStyle name="요약 3 2 5 2" xfId="15477"/>
    <cellStyle name="요약 3 2 5 3" xfId="21233"/>
    <cellStyle name="요약 3 2 5 4" xfId="26715"/>
    <cellStyle name="요약 3 2 6" xfId="9512"/>
    <cellStyle name="요약 3 2 6 2" xfId="15478"/>
    <cellStyle name="요약 3 2 6 3" xfId="21234"/>
    <cellStyle name="요약 3 2 6 4" xfId="26716"/>
    <cellStyle name="요약 3 2 7" xfId="9513"/>
    <cellStyle name="요약 3 2 7 2" xfId="15479"/>
    <cellStyle name="요약 3 2 7 3" xfId="21235"/>
    <cellStyle name="요약 3 2 7 4" xfId="26717"/>
    <cellStyle name="요약 3 2 8" xfId="9514"/>
    <cellStyle name="요약 3 2 8 2" xfId="15480"/>
    <cellStyle name="요약 3 2 8 3" xfId="21236"/>
    <cellStyle name="요약 3 2 8 4" xfId="26718"/>
    <cellStyle name="요약 3 2 9" xfId="9515"/>
    <cellStyle name="요약 3 2 9 2" xfId="15481"/>
    <cellStyle name="요약 3 2 9 3" xfId="21237"/>
    <cellStyle name="요약 3 2 9 4" xfId="26719"/>
    <cellStyle name="요약 3 3" xfId="5423"/>
    <cellStyle name="요약 3 3 2" xfId="5711"/>
    <cellStyle name="요약 3 3 2 10" xfId="11684"/>
    <cellStyle name="요약 3 3 2 11" xfId="17453"/>
    <cellStyle name="요약 3 3 2 12" xfId="22974"/>
    <cellStyle name="요약 3 3 2 2" xfId="9516"/>
    <cellStyle name="요약 3 3 2 2 2" xfId="15482"/>
    <cellStyle name="요약 3 3 2 2 3" xfId="21238"/>
    <cellStyle name="요약 3 3 2 2 4" xfId="26720"/>
    <cellStyle name="요약 3 3 2 3" xfId="9517"/>
    <cellStyle name="요약 3 3 2 3 2" xfId="15483"/>
    <cellStyle name="요약 3 3 2 3 3" xfId="21239"/>
    <cellStyle name="요약 3 3 2 3 4" xfId="26721"/>
    <cellStyle name="요약 3 3 2 4" xfId="9518"/>
    <cellStyle name="요약 3 3 2 4 2" xfId="15484"/>
    <cellStyle name="요약 3 3 2 4 3" xfId="21240"/>
    <cellStyle name="요약 3 3 2 4 4" xfId="26722"/>
    <cellStyle name="요약 3 3 2 5" xfId="9519"/>
    <cellStyle name="요약 3 3 2 5 2" xfId="15485"/>
    <cellStyle name="요약 3 3 2 5 3" xfId="21241"/>
    <cellStyle name="요약 3 3 2 5 4" xfId="26723"/>
    <cellStyle name="요약 3 3 2 6" xfId="9520"/>
    <cellStyle name="요약 3 3 2 6 2" xfId="15486"/>
    <cellStyle name="요약 3 3 2 6 3" xfId="21242"/>
    <cellStyle name="요약 3 3 2 6 4" xfId="26724"/>
    <cellStyle name="요약 3 3 2 7" xfId="9521"/>
    <cellStyle name="요약 3 3 2 7 2" xfId="15487"/>
    <cellStyle name="요약 3 3 2 7 3" xfId="21243"/>
    <cellStyle name="요약 3 3 2 7 4" xfId="26725"/>
    <cellStyle name="요약 3 3 2 8" xfId="9522"/>
    <cellStyle name="요약 3 3 2 8 2" xfId="15488"/>
    <cellStyle name="요약 3 3 2 8 3" xfId="21244"/>
    <cellStyle name="요약 3 3 2 8 4" xfId="26726"/>
    <cellStyle name="요약 3 3 2 9" xfId="9523"/>
    <cellStyle name="요약 3 3 2 9 2" xfId="15489"/>
    <cellStyle name="요약 3 3 2 9 3" xfId="21245"/>
    <cellStyle name="요약 3 3 2 9 4" xfId="26727"/>
    <cellStyle name="요약 3 3 3" xfId="9524"/>
    <cellStyle name="요약 3 3 3 2" xfId="15490"/>
    <cellStyle name="요약 3 3 3 3" xfId="21246"/>
    <cellStyle name="요약 3 3 3 4" xfId="26728"/>
    <cellStyle name="요약 3 3 4" xfId="9525"/>
    <cellStyle name="요약 3 3 4 2" xfId="15491"/>
    <cellStyle name="요약 3 3 4 3" xfId="21247"/>
    <cellStyle name="요약 3 3 4 4" xfId="26729"/>
    <cellStyle name="요약 3 3 5" xfId="9526"/>
    <cellStyle name="요약 3 3 5 2" xfId="15492"/>
    <cellStyle name="요약 3 3 5 3" xfId="21248"/>
    <cellStyle name="요약 3 3 5 4" xfId="26730"/>
    <cellStyle name="요약 3 3 6" xfId="9527"/>
    <cellStyle name="요약 3 3 6 2" xfId="15493"/>
    <cellStyle name="요약 3 3 6 3" xfId="21249"/>
    <cellStyle name="요약 3 3 6 4" xfId="26731"/>
    <cellStyle name="요약 3 3 7" xfId="11417"/>
    <cellStyle name="요약 3 3 8" xfId="17215"/>
    <cellStyle name="요약 3 4" xfId="5449"/>
    <cellStyle name="요약 3 4 2" xfId="5737"/>
    <cellStyle name="요약 3 4 2 10" xfId="11710"/>
    <cellStyle name="요약 3 4 2 11" xfId="17477"/>
    <cellStyle name="요약 3 4 2 12" xfId="22997"/>
    <cellStyle name="요약 3 4 2 2" xfId="9528"/>
    <cellStyle name="요약 3 4 2 2 2" xfId="15494"/>
    <cellStyle name="요약 3 4 2 2 3" xfId="21250"/>
    <cellStyle name="요약 3 4 2 2 4" xfId="26732"/>
    <cellStyle name="요약 3 4 2 3" xfId="9529"/>
    <cellStyle name="요약 3 4 2 3 2" xfId="15495"/>
    <cellStyle name="요약 3 4 2 3 3" xfId="21251"/>
    <cellStyle name="요약 3 4 2 3 4" xfId="26733"/>
    <cellStyle name="요약 3 4 2 4" xfId="9530"/>
    <cellStyle name="요약 3 4 2 4 2" xfId="15496"/>
    <cellStyle name="요약 3 4 2 4 3" xfId="21252"/>
    <cellStyle name="요약 3 4 2 4 4" xfId="26734"/>
    <cellStyle name="요약 3 4 2 5" xfId="9531"/>
    <cellStyle name="요약 3 4 2 5 2" xfId="15497"/>
    <cellStyle name="요약 3 4 2 5 3" xfId="21253"/>
    <cellStyle name="요약 3 4 2 5 4" xfId="26735"/>
    <cellStyle name="요약 3 4 2 6" xfId="9532"/>
    <cellStyle name="요약 3 4 2 6 2" xfId="15498"/>
    <cellStyle name="요약 3 4 2 6 3" xfId="21254"/>
    <cellStyle name="요약 3 4 2 6 4" xfId="26736"/>
    <cellStyle name="요약 3 4 2 7" xfId="9533"/>
    <cellStyle name="요약 3 4 2 7 2" xfId="15499"/>
    <cellStyle name="요약 3 4 2 7 3" xfId="21255"/>
    <cellStyle name="요약 3 4 2 7 4" xfId="26737"/>
    <cellStyle name="요약 3 4 2 8" xfId="9534"/>
    <cellStyle name="요약 3 4 2 8 2" xfId="15500"/>
    <cellStyle name="요약 3 4 2 8 3" xfId="21256"/>
    <cellStyle name="요약 3 4 2 8 4" xfId="26738"/>
    <cellStyle name="요약 3 4 2 9" xfId="9535"/>
    <cellStyle name="요약 3 4 2 9 2" xfId="15501"/>
    <cellStyle name="요약 3 4 2 9 3" xfId="21257"/>
    <cellStyle name="요약 3 4 2 9 4" xfId="26739"/>
    <cellStyle name="요약 3 4 3" xfId="9536"/>
    <cellStyle name="요약 3 4 3 2" xfId="15502"/>
    <cellStyle name="요약 3 4 3 3" xfId="21258"/>
    <cellStyle name="요약 3 4 3 4" xfId="26740"/>
    <cellStyle name="요약 3 4 4" xfId="9537"/>
    <cellStyle name="요약 3 4 4 2" xfId="15503"/>
    <cellStyle name="요약 3 4 4 3" xfId="21259"/>
    <cellStyle name="요약 3 4 4 4" xfId="26741"/>
    <cellStyle name="요약 3 4 5" xfId="9538"/>
    <cellStyle name="요약 3 4 5 2" xfId="15504"/>
    <cellStyle name="요약 3 4 5 3" xfId="21260"/>
    <cellStyle name="요약 3 4 5 4" xfId="26742"/>
    <cellStyle name="요약 3 4 6" xfId="9539"/>
    <cellStyle name="요약 3 4 6 2" xfId="15505"/>
    <cellStyle name="요약 3 4 6 3" xfId="21261"/>
    <cellStyle name="요약 3 4 6 4" xfId="26743"/>
    <cellStyle name="요약 3 4 7" xfId="11443"/>
    <cellStyle name="요약 3 4 8" xfId="17237"/>
    <cellStyle name="요약 3 5" xfId="5509"/>
    <cellStyle name="요약 3 5 10" xfId="17292"/>
    <cellStyle name="요약 3 5 11" xfId="22892"/>
    <cellStyle name="요약 3 5 2" xfId="5797"/>
    <cellStyle name="요약 3 5 2 10" xfId="9540"/>
    <cellStyle name="요약 3 5 2 10 2" xfId="15506"/>
    <cellStyle name="요약 3 5 2 10 3" xfId="21262"/>
    <cellStyle name="요약 3 5 2 10 4" xfId="26744"/>
    <cellStyle name="요약 3 5 2 11" xfId="11770"/>
    <cellStyle name="요약 3 5 2 12" xfId="17534"/>
    <cellStyle name="요약 3 5 2 13" xfId="23050"/>
    <cellStyle name="요약 3 5 2 2" xfId="9541"/>
    <cellStyle name="요약 3 5 2 2 2" xfId="15507"/>
    <cellStyle name="요약 3 5 2 2 3" xfId="21263"/>
    <cellStyle name="요약 3 5 2 2 4" xfId="26745"/>
    <cellStyle name="요약 3 5 2 3" xfId="9542"/>
    <cellStyle name="요약 3 5 2 3 2" xfId="15508"/>
    <cellStyle name="요약 3 5 2 3 3" xfId="21264"/>
    <cellStyle name="요약 3 5 2 3 4" xfId="26746"/>
    <cellStyle name="요약 3 5 2 4" xfId="9543"/>
    <cellStyle name="요약 3 5 2 4 2" xfId="15509"/>
    <cellStyle name="요약 3 5 2 4 3" xfId="21265"/>
    <cellStyle name="요약 3 5 2 4 4" xfId="26747"/>
    <cellStyle name="요약 3 5 2 5" xfId="9544"/>
    <cellStyle name="요약 3 5 2 5 2" xfId="15510"/>
    <cellStyle name="요약 3 5 2 5 3" xfId="21266"/>
    <cellStyle name="요약 3 5 2 5 4" xfId="26748"/>
    <cellStyle name="요약 3 5 2 6" xfId="9545"/>
    <cellStyle name="요약 3 5 2 6 2" xfId="15511"/>
    <cellStyle name="요약 3 5 2 6 3" xfId="21267"/>
    <cellStyle name="요약 3 5 2 6 4" xfId="26749"/>
    <cellStyle name="요약 3 5 2 7" xfId="9546"/>
    <cellStyle name="요약 3 5 2 7 2" xfId="15512"/>
    <cellStyle name="요약 3 5 2 7 3" xfId="21268"/>
    <cellStyle name="요약 3 5 2 7 4" xfId="26750"/>
    <cellStyle name="요약 3 5 2 8" xfId="9547"/>
    <cellStyle name="요약 3 5 2 8 2" xfId="15513"/>
    <cellStyle name="요약 3 5 2 8 3" xfId="21269"/>
    <cellStyle name="요약 3 5 2 8 4" xfId="26751"/>
    <cellStyle name="요약 3 5 2 9" xfId="9548"/>
    <cellStyle name="요약 3 5 2 9 2" xfId="15514"/>
    <cellStyle name="요약 3 5 2 9 3" xfId="21270"/>
    <cellStyle name="요약 3 5 2 9 4" xfId="26752"/>
    <cellStyle name="요약 3 5 3" xfId="6020"/>
    <cellStyle name="요약 3 5 3 10" xfId="9549"/>
    <cellStyle name="요약 3 5 3 10 2" xfId="15515"/>
    <cellStyle name="요약 3 5 3 10 3" xfId="21271"/>
    <cellStyle name="요약 3 5 3 10 4" xfId="26753"/>
    <cellStyle name="요약 3 5 3 11" xfId="11993"/>
    <cellStyle name="요약 3 5 3 12" xfId="17750"/>
    <cellStyle name="요약 3 5 3 13" xfId="23247"/>
    <cellStyle name="요약 3 5 3 2" xfId="9550"/>
    <cellStyle name="요약 3 5 3 2 2" xfId="15516"/>
    <cellStyle name="요약 3 5 3 2 3" xfId="21272"/>
    <cellStyle name="요약 3 5 3 2 4" xfId="26754"/>
    <cellStyle name="요약 3 5 3 3" xfId="9551"/>
    <cellStyle name="요약 3 5 3 3 2" xfId="15517"/>
    <cellStyle name="요약 3 5 3 3 3" xfId="21273"/>
    <cellStyle name="요약 3 5 3 3 4" xfId="26755"/>
    <cellStyle name="요약 3 5 3 4" xfId="9552"/>
    <cellStyle name="요약 3 5 3 4 2" xfId="15518"/>
    <cellStyle name="요약 3 5 3 4 3" xfId="21274"/>
    <cellStyle name="요약 3 5 3 4 4" xfId="26756"/>
    <cellStyle name="요약 3 5 3 5" xfId="9553"/>
    <cellStyle name="요약 3 5 3 5 2" xfId="15519"/>
    <cellStyle name="요약 3 5 3 5 3" xfId="21275"/>
    <cellStyle name="요약 3 5 3 5 4" xfId="26757"/>
    <cellStyle name="요약 3 5 3 6" xfId="9554"/>
    <cellStyle name="요약 3 5 3 6 2" xfId="15520"/>
    <cellStyle name="요약 3 5 3 6 3" xfId="21276"/>
    <cellStyle name="요약 3 5 3 6 4" xfId="26758"/>
    <cellStyle name="요약 3 5 3 7" xfId="9555"/>
    <cellStyle name="요약 3 5 3 7 2" xfId="15521"/>
    <cellStyle name="요약 3 5 3 7 3" xfId="21277"/>
    <cellStyle name="요약 3 5 3 7 4" xfId="26759"/>
    <cellStyle name="요약 3 5 3 8" xfId="9556"/>
    <cellStyle name="요약 3 5 3 8 2" xfId="15522"/>
    <cellStyle name="요약 3 5 3 8 3" xfId="21278"/>
    <cellStyle name="요약 3 5 3 8 4" xfId="26760"/>
    <cellStyle name="요약 3 5 3 9" xfId="9557"/>
    <cellStyle name="요약 3 5 3 9 2" xfId="15523"/>
    <cellStyle name="요약 3 5 3 9 3" xfId="21279"/>
    <cellStyle name="요약 3 5 3 9 4" xfId="26761"/>
    <cellStyle name="요약 3 5 4" xfId="9558"/>
    <cellStyle name="요약 3 5 4 2" xfId="15524"/>
    <cellStyle name="요약 3 5 4 3" xfId="21280"/>
    <cellStyle name="요약 3 5 4 4" xfId="26762"/>
    <cellStyle name="요약 3 5 5" xfId="9559"/>
    <cellStyle name="요약 3 5 5 2" xfId="15525"/>
    <cellStyle name="요약 3 5 5 3" xfId="21281"/>
    <cellStyle name="요약 3 5 5 4" xfId="26763"/>
    <cellStyle name="요약 3 5 6" xfId="9560"/>
    <cellStyle name="요약 3 5 6 2" xfId="15526"/>
    <cellStyle name="요약 3 5 6 3" xfId="21282"/>
    <cellStyle name="요약 3 5 6 4" xfId="26764"/>
    <cellStyle name="요약 3 5 7" xfId="9561"/>
    <cellStyle name="요약 3 5 7 2" xfId="15527"/>
    <cellStyle name="요약 3 5 7 3" xfId="21283"/>
    <cellStyle name="요약 3 5 7 4" xfId="26765"/>
    <cellStyle name="요약 3 5 8" xfId="9562"/>
    <cellStyle name="요약 3 5 8 2" xfId="15528"/>
    <cellStyle name="요약 3 5 8 3" xfId="21284"/>
    <cellStyle name="요약 3 5 8 4" xfId="26766"/>
    <cellStyle name="요약 3 5 9" xfId="11503"/>
    <cellStyle name="요약 3 6" xfId="9563"/>
    <cellStyle name="요약 3 6 2" xfId="15529"/>
    <cellStyle name="요약 3 6 3" xfId="21285"/>
    <cellStyle name="요약 3 6 4" xfId="26767"/>
    <cellStyle name="요약 3 7" xfId="9564"/>
    <cellStyle name="요약 3 7 2" xfId="15530"/>
    <cellStyle name="요약 3 7 3" xfId="21286"/>
    <cellStyle name="요약 3 7 4" xfId="26768"/>
    <cellStyle name="요약 3 8" xfId="11248"/>
    <cellStyle name="요약 3 9" xfId="11232"/>
    <cellStyle name="요약 4" xfId="626"/>
    <cellStyle name="요약 4 2" xfId="5386"/>
    <cellStyle name="요약 4 2 10" xfId="11380"/>
    <cellStyle name="요약 4 2 11" xfId="17183"/>
    <cellStyle name="요약 4 2 12" xfId="11307"/>
    <cellStyle name="요약 4 2 2" xfId="5674"/>
    <cellStyle name="요약 4 2 2 10" xfId="17417"/>
    <cellStyle name="요약 4 2 2 2" xfId="9565"/>
    <cellStyle name="요약 4 2 2 2 2" xfId="15531"/>
    <cellStyle name="요약 4 2 2 2 3" xfId="21287"/>
    <cellStyle name="요약 4 2 2 2 4" xfId="26769"/>
    <cellStyle name="요약 4 2 2 3" xfId="9566"/>
    <cellStyle name="요약 4 2 2 3 2" xfId="15532"/>
    <cellStyle name="요약 4 2 2 3 3" xfId="21288"/>
    <cellStyle name="요약 4 2 2 3 4" xfId="26770"/>
    <cellStyle name="요약 4 2 2 4" xfId="9567"/>
    <cellStyle name="요약 4 2 2 4 2" xfId="15533"/>
    <cellStyle name="요약 4 2 2 4 3" xfId="21289"/>
    <cellStyle name="요약 4 2 2 4 4" xfId="26771"/>
    <cellStyle name="요약 4 2 2 5" xfId="9568"/>
    <cellStyle name="요약 4 2 2 5 2" xfId="15534"/>
    <cellStyle name="요약 4 2 2 5 3" xfId="21290"/>
    <cellStyle name="요약 4 2 2 5 4" xfId="26772"/>
    <cellStyle name="요약 4 2 2 6" xfId="9569"/>
    <cellStyle name="요약 4 2 2 6 2" xfId="15535"/>
    <cellStyle name="요약 4 2 2 6 3" xfId="21291"/>
    <cellStyle name="요약 4 2 2 6 4" xfId="26773"/>
    <cellStyle name="요약 4 2 2 7" xfId="9570"/>
    <cellStyle name="요약 4 2 2 7 2" xfId="15536"/>
    <cellStyle name="요약 4 2 2 7 3" xfId="21292"/>
    <cellStyle name="요약 4 2 2 7 4" xfId="26774"/>
    <cellStyle name="요약 4 2 2 8" xfId="9571"/>
    <cellStyle name="요약 4 2 2 8 2" xfId="15537"/>
    <cellStyle name="요약 4 2 2 8 3" xfId="21293"/>
    <cellStyle name="요약 4 2 2 8 4" xfId="26775"/>
    <cellStyle name="요약 4 2 2 9" xfId="11647"/>
    <cellStyle name="요약 4 2 3" xfId="5915"/>
    <cellStyle name="요약 4 2 3 10" xfId="9572"/>
    <cellStyle name="요약 4 2 3 10 2" xfId="15538"/>
    <cellStyle name="요약 4 2 3 10 3" xfId="21294"/>
    <cellStyle name="요약 4 2 3 10 4" xfId="26776"/>
    <cellStyle name="요약 4 2 3 11" xfId="11888"/>
    <cellStyle name="요약 4 2 3 12" xfId="17645"/>
    <cellStyle name="요약 4 2 3 13" xfId="23142"/>
    <cellStyle name="요약 4 2 3 2" xfId="9573"/>
    <cellStyle name="요약 4 2 3 2 2" xfId="15539"/>
    <cellStyle name="요약 4 2 3 2 3" xfId="21295"/>
    <cellStyle name="요약 4 2 3 2 4" xfId="26777"/>
    <cellStyle name="요약 4 2 3 3" xfId="9574"/>
    <cellStyle name="요약 4 2 3 3 2" xfId="15540"/>
    <cellStyle name="요약 4 2 3 3 3" xfId="21296"/>
    <cellStyle name="요약 4 2 3 3 4" xfId="26778"/>
    <cellStyle name="요약 4 2 3 4" xfId="9575"/>
    <cellStyle name="요약 4 2 3 4 2" xfId="15541"/>
    <cellStyle name="요약 4 2 3 4 3" xfId="21297"/>
    <cellStyle name="요약 4 2 3 4 4" xfId="26779"/>
    <cellStyle name="요약 4 2 3 5" xfId="9576"/>
    <cellStyle name="요약 4 2 3 5 2" xfId="15542"/>
    <cellStyle name="요약 4 2 3 5 3" xfId="21298"/>
    <cellStyle name="요약 4 2 3 5 4" xfId="26780"/>
    <cellStyle name="요약 4 2 3 6" xfId="9577"/>
    <cellStyle name="요약 4 2 3 6 2" xfId="15543"/>
    <cellStyle name="요약 4 2 3 6 3" xfId="21299"/>
    <cellStyle name="요약 4 2 3 6 4" xfId="26781"/>
    <cellStyle name="요약 4 2 3 7" xfId="9578"/>
    <cellStyle name="요약 4 2 3 7 2" xfId="15544"/>
    <cellStyle name="요약 4 2 3 7 3" xfId="21300"/>
    <cellStyle name="요약 4 2 3 7 4" xfId="26782"/>
    <cellStyle name="요약 4 2 3 8" xfId="9579"/>
    <cellStyle name="요약 4 2 3 8 2" xfId="15545"/>
    <cellStyle name="요약 4 2 3 8 3" xfId="21301"/>
    <cellStyle name="요약 4 2 3 8 4" xfId="26783"/>
    <cellStyle name="요약 4 2 3 9" xfId="9580"/>
    <cellStyle name="요약 4 2 3 9 2" xfId="15546"/>
    <cellStyle name="요약 4 2 3 9 3" xfId="21302"/>
    <cellStyle name="요약 4 2 3 9 4" xfId="26784"/>
    <cellStyle name="요약 4 2 4" xfId="9581"/>
    <cellStyle name="요약 4 2 4 2" xfId="15547"/>
    <cellStyle name="요약 4 2 4 3" xfId="21303"/>
    <cellStyle name="요약 4 2 4 4" xfId="26785"/>
    <cellStyle name="요약 4 2 5" xfId="9582"/>
    <cellStyle name="요약 4 2 5 2" xfId="15548"/>
    <cellStyle name="요약 4 2 5 3" xfId="21304"/>
    <cellStyle name="요약 4 2 5 4" xfId="26786"/>
    <cellStyle name="요약 4 2 6" xfId="9583"/>
    <cellStyle name="요약 4 2 6 2" xfId="15549"/>
    <cellStyle name="요약 4 2 6 3" xfId="21305"/>
    <cellStyle name="요약 4 2 6 4" xfId="26787"/>
    <cellStyle name="요약 4 2 7" xfId="9584"/>
    <cellStyle name="요약 4 2 7 2" xfId="15550"/>
    <cellStyle name="요약 4 2 7 3" xfId="21306"/>
    <cellStyle name="요약 4 2 7 4" xfId="26788"/>
    <cellStyle name="요약 4 2 8" xfId="9585"/>
    <cellStyle name="요약 4 2 8 2" xfId="15551"/>
    <cellStyle name="요약 4 2 8 3" xfId="21307"/>
    <cellStyle name="요약 4 2 8 4" xfId="26789"/>
    <cellStyle name="요약 4 2 9" xfId="9586"/>
    <cellStyle name="요약 4 2 9 2" xfId="15552"/>
    <cellStyle name="요약 4 2 9 3" xfId="21308"/>
    <cellStyle name="요약 4 2 9 4" xfId="26790"/>
    <cellStyle name="요약 4 3" xfId="5535"/>
    <cellStyle name="요약 4 3 2" xfId="5823"/>
    <cellStyle name="요약 4 3 2 10" xfId="11796"/>
    <cellStyle name="요약 4 3 2 11" xfId="17559"/>
    <cellStyle name="요약 4 3 2 12" xfId="23075"/>
    <cellStyle name="요약 4 3 2 2" xfId="9587"/>
    <cellStyle name="요약 4 3 2 2 2" xfId="15553"/>
    <cellStyle name="요약 4 3 2 2 3" xfId="21309"/>
    <cellStyle name="요약 4 3 2 2 4" xfId="26791"/>
    <cellStyle name="요약 4 3 2 3" xfId="9588"/>
    <cellStyle name="요약 4 3 2 3 2" xfId="15554"/>
    <cellStyle name="요약 4 3 2 3 3" xfId="21310"/>
    <cellStyle name="요약 4 3 2 3 4" xfId="26792"/>
    <cellStyle name="요약 4 3 2 4" xfId="9589"/>
    <cellStyle name="요약 4 3 2 4 2" xfId="15555"/>
    <cellStyle name="요약 4 3 2 4 3" xfId="21311"/>
    <cellStyle name="요약 4 3 2 4 4" xfId="26793"/>
    <cellStyle name="요약 4 3 2 5" xfId="9590"/>
    <cellStyle name="요약 4 3 2 5 2" xfId="15556"/>
    <cellStyle name="요약 4 3 2 5 3" xfId="21312"/>
    <cellStyle name="요약 4 3 2 5 4" xfId="26794"/>
    <cellStyle name="요약 4 3 2 6" xfId="9591"/>
    <cellStyle name="요약 4 3 2 6 2" xfId="15557"/>
    <cellStyle name="요약 4 3 2 6 3" xfId="21313"/>
    <cellStyle name="요약 4 3 2 6 4" xfId="26795"/>
    <cellStyle name="요약 4 3 2 7" xfId="9592"/>
    <cellStyle name="요약 4 3 2 7 2" xfId="15558"/>
    <cellStyle name="요약 4 3 2 7 3" xfId="21314"/>
    <cellStyle name="요약 4 3 2 7 4" xfId="26796"/>
    <cellStyle name="요약 4 3 2 8" xfId="9593"/>
    <cellStyle name="요약 4 3 2 8 2" xfId="15559"/>
    <cellStyle name="요약 4 3 2 8 3" xfId="21315"/>
    <cellStyle name="요약 4 3 2 8 4" xfId="26797"/>
    <cellStyle name="요약 4 3 2 9" xfId="9594"/>
    <cellStyle name="요약 4 3 2 9 2" xfId="15560"/>
    <cellStyle name="요약 4 3 2 9 3" xfId="21316"/>
    <cellStyle name="요약 4 3 2 9 4" xfId="26798"/>
    <cellStyle name="요약 4 3 3" xfId="9595"/>
    <cellStyle name="요약 4 3 3 2" xfId="15561"/>
    <cellStyle name="요약 4 3 3 3" xfId="21317"/>
    <cellStyle name="요약 4 3 3 4" xfId="26799"/>
    <cellStyle name="요약 4 3 4" xfId="9596"/>
    <cellStyle name="요약 4 3 4 2" xfId="15562"/>
    <cellStyle name="요약 4 3 4 3" xfId="21318"/>
    <cellStyle name="요약 4 3 4 4" xfId="26800"/>
    <cellStyle name="요약 4 3 5" xfId="9597"/>
    <cellStyle name="요약 4 3 5 2" xfId="15563"/>
    <cellStyle name="요약 4 3 5 3" xfId="21319"/>
    <cellStyle name="요약 4 3 5 4" xfId="26801"/>
    <cellStyle name="요약 4 3 6" xfId="9598"/>
    <cellStyle name="요약 4 3 6 2" xfId="15564"/>
    <cellStyle name="요약 4 3 6 3" xfId="21320"/>
    <cellStyle name="요약 4 3 6 4" xfId="26802"/>
    <cellStyle name="요약 4 3 7" xfId="11528"/>
    <cellStyle name="요약 4 3 8" xfId="17316"/>
    <cellStyle name="요약 4 4" xfId="5450"/>
    <cellStyle name="요약 4 4 2" xfId="5738"/>
    <cellStyle name="요약 4 4 2 10" xfId="11711"/>
    <cellStyle name="요약 4 4 2 11" xfId="17478"/>
    <cellStyle name="요약 4 4 2 12" xfId="22998"/>
    <cellStyle name="요약 4 4 2 2" xfId="9599"/>
    <cellStyle name="요약 4 4 2 2 2" xfId="15565"/>
    <cellStyle name="요약 4 4 2 2 3" xfId="21321"/>
    <cellStyle name="요약 4 4 2 2 4" xfId="26803"/>
    <cellStyle name="요약 4 4 2 3" xfId="9600"/>
    <cellStyle name="요약 4 4 2 3 2" xfId="15566"/>
    <cellStyle name="요약 4 4 2 3 3" xfId="21322"/>
    <cellStyle name="요약 4 4 2 3 4" xfId="26804"/>
    <cellStyle name="요약 4 4 2 4" xfId="9601"/>
    <cellStyle name="요약 4 4 2 4 2" xfId="15567"/>
    <cellStyle name="요약 4 4 2 4 3" xfId="21323"/>
    <cellStyle name="요약 4 4 2 4 4" xfId="26805"/>
    <cellStyle name="요약 4 4 2 5" xfId="9602"/>
    <cellStyle name="요약 4 4 2 5 2" xfId="15568"/>
    <cellStyle name="요약 4 4 2 5 3" xfId="21324"/>
    <cellStyle name="요약 4 4 2 5 4" xfId="26806"/>
    <cellStyle name="요약 4 4 2 6" xfId="9603"/>
    <cellStyle name="요약 4 4 2 6 2" xfId="15569"/>
    <cellStyle name="요약 4 4 2 6 3" xfId="21325"/>
    <cellStyle name="요약 4 4 2 6 4" xfId="26807"/>
    <cellStyle name="요약 4 4 2 7" xfId="9604"/>
    <cellStyle name="요약 4 4 2 7 2" xfId="15570"/>
    <cellStyle name="요약 4 4 2 7 3" xfId="21326"/>
    <cellStyle name="요약 4 4 2 7 4" xfId="26808"/>
    <cellStyle name="요약 4 4 2 8" xfId="9605"/>
    <cellStyle name="요약 4 4 2 8 2" xfId="15571"/>
    <cellStyle name="요약 4 4 2 8 3" xfId="21327"/>
    <cellStyle name="요약 4 4 2 8 4" xfId="26809"/>
    <cellStyle name="요약 4 4 2 9" xfId="9606"/>
    <cellStyle name="요약 4 4 2 9 2" xfId="15572"/>
    <cellStyle name="요약 4 4 2 9 3" xfId="21328"/>
    <cellStyle name="요약 4 4 2 9 4" xfId="26810"/>
    <cellStyle name="요약 4 4 3" xfId="9607"/>
    <cellStyle name="요약 4 4 3 2" xfId="15573"/>
    <cellStyle name="요약 4 4 3 3" xfId="21329"/>
    <cellStyle name="요약 4 4 3 4" xfId="26811"/>
    <cellStyle name="요약 4 4 4" xfId="9608"/>
    <cellStyle name="요약 4 4 4 2" xfId="15574"/>
    <cellStyle name="요약 4 4 4 3" xfId="21330"/>
    <cellStyle name="요약 4 4 4 4" xfId="26812"/>
    <cellStyle name="요약 4 4 5" xfId="9609"/>
    <cellStyle name="요약 4 4 5 2" xfId="15575"/>
    <cellStyle name="요약 4 4 5 3" xfId="21331"/>
    <cellStyle name="요약 4 4 5 4" xfId="26813"/>
    <cellStyle name="요약 4 4 6" xfId="9610"/>
    <cellStyle name="요약 4 4 6 2" xfId="15576"/>
    <cellStyle name="요약 4 4 6 3" xfId="21332"/>
    <cellStyle name="요약 4 4 6 4" xfId="26814"/>
    <cellStyle name="요약 4 4 7" xfId="11444"/>
    <cellStyle name="요약 4 4 8" xfId="17238"/>
    <cellStyle name="요약 4 5" xfId="5397"/>
    <cellStyle name="요약 4 5 10" xfId="17192"/>
    <cellStyle name="요약 4 5 11" xfId="11314"/>
    <cellStyle name="요약 4 5 2" xfId="5685"/>
    <cellStyle name="요약 4 5 2 10" xfId="9611"/>
    <cellStyle name="요약 4 5 2 10 2" xfId="15577"/>
    <cellStyle name="요약 4 5 2 10 3" xfId="21333"/>
    <cellStyle name="요약 4 5 2 10 4" xfId="26815"/>
    <cellStyle name="요약 4 5 2 11" xfId="11658"/>
    <cellStyle name="요약 4 5 2 12" xfId="17428"/>
    <cellStyle name="요약 4 5 2 13" xfId="22951"/>
    <cellStyle name="요약 4 5 2 2" xfId="9612"/>
    <cellStyle name="요약 4 5 2 2 2" xfId="15578"/>
    <cellStyle name="요약 4 5 2 2 3" xfId="21334"/>
    <cellStyle name="요약 4 5 2 2 4" xfId="26816"/>
    <cellStyle name="요약 4 5 2 3" xfId="9613"/>
    <cellStyle name="요약 4 5 2 3 2" xfId="15579"/>
    <cellStyle name="요약 4 5 2 3 3" xfId="21335"/>
    <cellStyle name="요약 4 5 2 3 4" xfId="26817"/>
    <cellStyle name="요약 4 5 2 4" xfId="9614"/>
    <cellStyle name="요약 4 5 2 4 2" xfId="15580"/>
    <cellStyle name="요약 4 5 2 4 3" xfId="21336"/>
    <cellStyle name="요약 4 5 2 4 4" xfId="26818"/>
    <cellStyle name="요약 4 5 2 5" xfId="9615"/>
    <cellStyle name="요약 4 5 2 5 2" xfId="15581"/>
    <cellStyle name="요약 4 5 2 5 3" xfId="21337"/>
    <cellStyle name="요약 4 5 2 5 4" xfId="26819"/>
    <cellStyle name="요약 4 5 2 6" xfId="9616"/>
    <cellStyle name="요약 4 5 2 6 2" xfId="15582"/>
    <cellStyle name="요약 4 5 2 6 3" xfId="21338"/>
    <cellStyle name="요약 4 5 2 6 4" xfId="26820"/>
    <cellStyle name="요약 4 5 2 7" xfId="9617"/>
    <cellStyle name="요약 4 5 2 7 2" xfId="15583"/>
    <cellStyle name="요약 4 5 2 7 3" xfId="21339"/>
    <cellStyle name="요약 4 5 2 7 4" xfId="26821"/>
    <cellStyle name="요약 4 5 2 8" xfId="9618"/>
    <cellStyle name="요약 4 5 2 8 2" xfId="15584"/>
    <cellStyle name="요약 4 5 2 8 3" xfId="21340"/>
    <cellStyle name="요약 4 5 2 8 4" xfId="26822"/>
    <cellStyle name="요약 4 5 2 9" xfId="9619"/>
    <cellStyle name="요약 4 5 2 9 2" xfId="15585"/>
    <cellStyle name="요약 4 5 2 9 3" xfId="21341"/>
    <cellStyle name="요약 4 5 2 9 4" xfId="26823"/>
    <cellStyle name="요약 4 5 3" xfId="5925"/>
    <cellStyle name="요약 4 5 3 10" xfId="9620"/>
    <cellStyle name="요약 4 5 3 10 2" xfId="15586"/>
    <cellStyle name="요약 4 5 3 10 3" xfId="21342"/>
    <cellStyle name="요약 4 5 3 10 4" xfId="26824"/>
    <cellStyle name="요약 4 5 3 11" xfId="11898"/>
    <cellStyle name="요약 4 5 3 12" xfId="17655"/>
    <cellStyle name="요약 4 5 3 13" xfId="23152"/>
    <cellStyle name="요약 4 5 3 2" xfId="9621"/>
    <cellStyle name="요약 4 5 3 2 2" xfId="15587"/>
    <cellStyle name="요약 4 5 3 2 3" xfId="21343"/>
    <cellStyle name="요약 4 5 3 2 4" xfId="26825"/>
    <cellStyle name="요약 4 5 3 3" xfId="9622"/>
    <cellStyle name="요약 4 5 3 3 2" xfId="15588"/>
    <cellStyle name="요약 4 5 3 3 3" xfId="21344"/>
    <cellStyle name="요약 4 5 3 3 4" xfId="26826"/>
    <cellStyle name="요약 4 5 3 4" xfId="9623"/>
    <cellStyle name="요약 4 5 3 4 2" xfId="15589"/>
    <cellStyle name="요약 4 5 3 4 3" xfId="21345"/>
    <cellStyle name="요약 4 5 3 4 4" xfId="26827"/>
    <cellStyle name="요약 4 5 3 5" xfId="9624"/>
    <cellStyle name="요약 4 5 3 5 2" xfId="15590"/>
    <cellStyle name="요약 4 5 3 5 3" xfId="21346"/>
    <cellStyle name="요약 4 5 3 5 4" xfId="26828"/>
    <cellStyle name="요약 4 5 3 6" xfId="9625"/>
    <cellStyle name="요약 4 5 3 6 2" xfId="15591"/>
    <cellStyle name="요약 4 5 3 6 3" xfId="21347"/>
    <cellStyle name="요약 4 5 3 6 4" xfId="26829"/>
    <cellStyle name="요약 4 5 3 7" xfId="9626"/>
    <cellStyle name="요약 4 5 3 7 2" xfId="15592"/>
    <cellStyle name="요약 4 5 3 7 3" xfId="21348"/>
    <cellStyle name="요약 4 5 3 7 4" xfId="26830"/>
    <cellStyle name="요약 4 5 3 8" xfId="9627"/>
    <cellStyle name="요약 4 5 3 8 2" xfId="15593"/>
    <cellStyle name="요약 4 5 3 8 3" xfId="21349"/>
    <cellStyle name="요약 4 5 3 8 4" xfId="26831"/>
    <cellStyle name="요약 4 5 3 9" xfId="9628"/>
    <cellStyle name="요약 4 5 3 9 2" xfId="15594"/>
    <cellStyle name="요약 4 5 3 9 3" xfId="21350"/>
    <cellStyle name="요약 4 5 3 9 4" xfId="26832"/>
    <cellStyle name="요약 4 5 4" xfId="9629"/>
    <cellStyle name="요약 4 5 4 2" xfId="15595"/>
    <cellStyle name="요약 4 5 4 3" xfId="21351"/>
    <cellStyle name="요약 4 5 4 4" xfId="26833"/>
    <cellStyle name="요약 4 5 5" xfId="9630"/>
    <cellStyle name="요약 4 5 5 2" xfId="15596"/>
    <cellStyle name="요약 4 5 5 3" xfId="21352"/>
    <cellStyle name="요약 4 5 5 4" xfId="26834"/>
    <cellStyle name="요약 4 5 6" xfId="9631"/>
    <cellStyle name="요약 4 5 6 2" xfId="15597"/>
    <cellStyle name="요약 4 5 6 3" xfId="21353"/>
    <cellStyle name="요약 4 5 6 4" xfId="26835"/>
    <cellStyle name="요약 4 5 7" xfId="9632"/>
    <cellStyle name="요약 4 5 7 2" xfId="15598"/>
    <cellStyle name="요약 4 5 7 3" xfId="21354"/>
    <cellStyle name="요약 4 5 7 4" xfId="26836"/>
    <cellStyle name="요약 4 5 8" xfId="9633"/>
    <cellStyle name="요약 4 5 8 2" xfId="15599"/>
    <cellStyle name="요약 4 5 8 3" xfId="21355"/>
    <cellStyle name="요약 4 5 8 4" xfId="26837"/>
    <cellStyle name="요약 4 5 9" xfId="11391"/>
    <cellStyle name="요약 4 6" xfId="9634"/>
    <cellStyle name="요약 4 6 2" xfId="15600"/>
    <cellStyle name="요약 4 6 3" xfId="21356"/>
    <cellStyle name="요약 4 6 4" xfId="26838"/>
    <cellStyle name="요약 4 7" xfId="9635"/>
    <cellStyle name="요약 4 7 2" xfId="15601"/>
    <cellStyle name="요약 4 7 3" xfId="21357"/>
    <cellStyle name="요약 4 7 4" xfId="26839"/>
    <cellStyle name="요약 4 8" xfId="11249"/>
    <cellStyle name="요약 4 9" xfId="11231"/>
    <cellStyle name="요약 5" xfId="5151"/>
    <cellStyle name="요약 5 2" xfId="5513"/>
    <cellStyle name="요약 5 2 2" xfId="5801"/>
    <cellStyle name="요약 5 2 2 10" xfId="11774"/>
    <cellStyle name="요약 5 2 2 11" xfId="17538"/>
    <cellStyle name="요약 5 2 2 12" xfId="23054"/>
    <cellStyle name="요약 5 2 2 2" xfId="9636"/>
    <cellStyle name="요약 5 2 2 2 2" xfId="15602"/>
    <cellStyle name="요약 5 2 2 2 3" xfId="21358"/>
    <cellStyle name="요약 5 2 2 2 4" xfId="26840"/>
    <cellStyle name="요약 5 2 2 3" xfId="9637"/>
    <cellStyle name="요약 5 2 2 3 2" xfId="15603"/>
    <cellStyle name="요약 5 2 2 3 3" xfId="21359"/>
    <cellStyle name="요약 5 2 2 3 4" xfId="26841"/>
    <cellStyle name="요약 5 2 2 4" xfId="9638"/>
    <cellStyle name="요약 5 2 2 4 2" xfId="15604"/>
    <cellStyle name="요약 5 2 2 4 3" xfId="21360"/>
    <cellStyle name="요약 5 2 2 4 4" xfId="26842"/>
    <cellStyle name="요약 5 2 2 5" xfId="9639"/>
    <cellStyle name="요약 5 2 2 5 2" xfId="15605"/>
    <cellStyle name="요약 5 2 2 5 3" xfId="21361"/>
    <cellStyle name="요약 5 2 2 5 4" xfId="26843"/>
    <cellStyle name="요약 5 2 2 6" xfId="9640"/>
    <cellStyle name="요약 5 2 2 6 2" xfId="15606"/>
    <cellStyle name="요약 5 2 2 6 3" xfId="21362"/>
    <cellStyle name="요약 5 2 2 6 4" xfId="26844"/>
    <cellStyle name="요약 5 2 2 7" xfId="9641"/>
    <cellStyle name="요약 5 2 2 7 2" xfId="15607"/>
    <cellStyle name="요약 5 2 2 7 3" xfId="21363"/>
    <cellStyle name="요약 5 2 2 7 4" xfId="26845"/>
    <cellStyle name="요약 5 2 2 8" xfId="9642"/>
    <cellStyle name="요약 5 2 2 8 2" xfId="15608"/>
    <cellStyle name="요약 5 2 2 8 3" xfId="21364"/>
    <cellStyle name="요약 5 2 2 8 4" xfId="26846"/>
    <cellStyle name="요약 5 2 2 9" xfId="9643"/>
    <cellStyle name="요약 5 2 2 9 2" xfId="15609"/>
    <cellStyle name="요약 5 2 2 9 3" xfId="21365"/>
    <cellStyle name="요약 5 2 2 9 4" xfId="26847"/>
    <cellStyle name="요약 5 2 3" xfId="6024"/>
    <cellStyle name="요약 5 2 3 10" xfId="9644"/>
    <cellStyle name="요약 5 2 3 10 2" xfId="15610"/>
    <cellStyle name="요약 5 2 3 10 3" xfId="21366"/>
    <cellStyle name="요약 5 2 3 10 4" xfId="26848"/>
    <cellStyle name="요약 5 2 3 11" xfId="11997"/>
    <cellStyle name="요약 5 2 3 12" xfId="17754"/>
    <cellStyle name="요약 5 2 3 13" xfId="23251"/>
    <cellStyle name="요약 5 2 3 2" xfId="9645"/>
    <cellStyle name="요약 5 2 3 2 2" xfId="15611"/>
    <cellStyle name="요약 5 2 3 2 3" xfId="21367"/>
    <cellStyle name="요약 5 2 3 2 4" xfId="26849"/>
    <cellStyle name="요약 5 2 3 3" xfId="9646"/>
    <cellStyle name="요약 5 2 3 3 2" xfId="15612"/>
    <cellStyle name="요약 5 2 3 3 3" xfId="21368"/>
    <cellStyle name="요약 5 2 3 3 4" xfId="26850"/>
    <cellStyle name="요약 5 2 3 4" xfId="9647"/>
    <cellStyle name="요약 5 2 3 4 2" xfId="15613"/>
    <cellStyle name="요약 5 2 3 4 3" xfId="21369"/>
    <cellStyle name="요약 5 2 3 4 4" xfId="26851"/>
    <cellStyle name="요약 5 2 3 5" xfId="9648"/>
    <cellStyle name="요약 5 2 3 5 2" xfId="15614"/>
    <cellStyle name="요약 5 2 3 5 3" xfId="21370"/>
    <cellStyle name="요약 5 2 3 5 4" xfId="26852"/>
    <cellStyle name="요약 5 2 3 6" xfId="9649"/>
    <cellStyle name="요약 5 2 3 6 2" xfId="15615"/>
    <cellStyle name="요약 5 2 3 6 3" xfId="21371"/>
    <cellStyle name="요약 5 2 3 6 4" xfId="26853"/>
    <cellStyle name="요약 5 2 3 7" xfId="9650"/>
    <cellStyle name="요약 5 2 3 7 2" xfId="15616"/>
    <cellStyle name="요약 5 2 3 7 3" xfId="21372"/>
    <cellStyle name="요약 5 2 3 7 4" xfId="26854"/>
    <cellStyle name="요약 5 2 3 8" xfId="9651"/>
    <cellStyle name="요약 5 2 3 8 2" xfId="15617"/>
    <cellStyle name="요약 5 2 3 8 3" xfId="21373"/>
    <cellStyle name="요약 5 2 3 8 4" xfId="26855"/>
    <cellStyle name="요약 5 2 3 9" xfId="9652"/>
    <cellStyle name="요약 5 2 3 9 2" xfId="15618"/>
    <cellStyle name="요약 5 2 3 9 3" xfId="21374"/>
    <cellStyle name="요약 5 2 3 9 4" xfId="26856"/>
    <cellStyle name="요약 5 2 4" xfId="9653"/>
    <cellStyle name="요약 5 2 4 2" xfId="15619"/>
    <cellStyle name="요약 5 2 4 3" xfId="21375"/>
    <cellStyle name="요약 5 2 4 4" xfId="26857"/>
    <cellStyle name="요약 5 2 5" xfId="9654"/>
    <cellStyle name="요약 5 2 5 2" xfId="15620"/>
    <cellStyle name="요약 5 2 5 3" xfId="21376"/>
    <cellStyle name="요약 5 2 5 4" xfId="26858"/>
    <cellStyle name="요약 5 2 6" xfId="9655"/>
    <cellStyle name="요약 5 2 6 2" xfId="15621"/>
    <cellStyle name="요약 5 2 6 3" xfId="21377"/>
    <cellStyle name="요약 5 2 6 4" xfId="26859"/>
    <cellStyle name="요약 5 2 7" xfId="11507"/>
    <cellStyle name="요약 5 2 8" xfId="17296"/>
    <cellStyle name="요약 5 3" xfId="5422"/>
    <cellStyle name="요약 5 3 2" xfId="5710"/>
    <cellStyle name="요약 5 3 2 10" xfId="11683"/>
    <cellStyle name="요약 5 3 2 11" xfId="17452"/>
    <cellStyle name="요약 5 3 2 12" xfId="22973"/>
    <cellStyle name="요약 5 3 2 2" xfId="9656"/>
    <cellStyle name="요약 5 3 2 2 2" xfId="15622"/>
    <cellStyle name="요약 5 3 2 2 3" xfId="21378"/>
    <cellStyle name="요약 5 3 2 2 4" xfId="26860"/>
    <cellStyle name="요약 5 3 2 3" xfId="9657"/>
    <cellStyle name="요약 5 3 2 3 2" xfId="15623"/>
    <cellStyle name="요약 5 3 2 3 3" xfId="21379"/>
    <cellStyle name="요약 5 3 2 3 4" xfId="26861"/>
    <cellStyle name="요약 5 3 2 4" xfId="9658"/>
    <cellStyle name="요약 5 3 2 4 2" xfId="15624"/>
    <cellStyle name="요약 5 3 2 4 3" xfId="21380"/>
    <cellStyle name="요약 5 3 2 4 4" xfId="26862"/>
    <cellStyle name="요약 5 3 2 5" xfId="9659"/>
    <cellStyle name="요약 5 3 2 5 2" xfId="15625"/>
    <cellStyle name="요약 5 3 2 5 3" xfId="21381"/>
    <cellStyle name="요약 5 3 2 5 4" xfId="26863"/>
    <cellStyle name="요약 5 3 2 6" xfId="9660"/>
    <cellStyle name="요약 5 3 2 6 2" xfId="15626"/>
    <cellStyle name="요약 5 3 2 6 3" xfId="21382"/>
    <cellStyle name="요약 5 3 2 6 4" xfId="26864"/>
    <cellStyle name="요약 5 3 2 7" xfId="9661"/>
    <cellStyle name="요약 5 3 2 7 2" xfId="15627"/>
    <cellStyle name="요약 5 3 2 7 3" xfId="21383"/>
    <cellStyle name="요약 5 3 2 7 4" xfId="26865"/>
    <cellStyle name="요약 5 3 2 8" xfId="9662"/>
    <cellStyle name="요약 5 3 2 8 2" xfId="15628"/>
    <cellStyle name="요약 5 3 2 8 3" xfId="21384"/>
    <cellStyle name="요약 5 3 2 8 4" xfId="26866"/>
    <cellStyle name="요약 5 3 2 9" xfId="9663"/>
    <cellStyle name="요약 5 3 2 9 2" xfId="15629"/>
    <cellStyle name="요약 5 3 2 9 3" xfId="21385"/>
    <cellStyle name="요약 5 3 2 9 4" xfId="26867"/>
    <cellStyle name="요약 5 3 3" xfId="5948"/>
    <cellStyle name="요약 5 3 3 10" xfId="9664"/>
    <cellStyle name="요약 5 3 3 10 2" xfId="15630"/>
    <cellStyle name="요약 5 3 3 10 3" xfId="21386"/>
    <cellStyle name="요약 5 3 3 10 4" xfId="26868"/>
    <cellStyle name="요약 5 3 3 11" xfId="11921"/>
    <cellStyle name="요약 5 3 3 12" xfId="17678"/>
    <cellStyle name="요약 5 3 3 13" xfId="23175"/>
    <cellStyle name="요약 5 3 3 2" xfId="9665"/>
    <cellStyle name="요약 5 3 3 2 2" xfId="15631"/>
    <cellStyle name="요약 5 3 3 2 3" xfId="21387"/>
    <cellStyle name="요약 5 3 3 2 4" xfId="26869"/>
    <cellStyle name="요약 5 3 3 3" xfId="9666"/>
    <cellStyle name="요약 5 3 3 3 2" xfId="15632"/>
    <cellStyle name="요약 5 3 3 3 3" xfId="21388"/>
    <cellStyle name="요약 5 3 3 3 4" xfId="26870"/>
    <cellStyle name="요약 5 3 3 4" xfId="9667"/>
    <cellStyle name="요약 5 3 3 4 2" xfId="15633"/>
    <cellStyle name="요약 5 3 3 4 3" xfId="21389"/>
    <cellStyle name="요약 5 3 3 4 4" xfId="26871"/>
    <cellStyle name="요약 5 3 3 5" xfId="9668"/>
    <cellStyle name="요약 5 3 3 5 2" xfId="15634"/>
    <cellStyle name="요약 5 3 3 5 3" xfId="21390"/>
    <cellStyle name="요약 5 3 3 5 4" xfId="26872"/>
    <cellStyle name="요약 5 3 3 6" xfId="9669"/>
    <cellStyle name="요약 5 3 3 6 2" xfId="15635"/>
    <cellStyle name="요약 5 3 3 6 3" xfId="21391"/>
    <cellStyle name="요약 5 3 3 6 4" xfId="26873"/>
    <cellStyle name="요약 5 3 3 7" xfId="9670"/>
    <cellStyle name="요약 5 3 3 7 2" xfId="15636"/>
    <cellStyle name="요약 5 3 3 7 3" xfId="21392"/>
    <cellStyle name="요약 5 3 3 7 4" xfId="26874"/>
    <cellStyle name="요약 5 3 3 8" xfId="9671"/>
    <cellStyle name="요약 5 3 3 8 2" xfId="15637"/>
    <cellStyle name="요약 5 3 3 8 3" xfId="21393"/>
    <cellStyle name="요약 5 3 3 8 4" xfId="26875"/>
    <cellStyle name="요약 5 3 3 9" xfId="9672"/>
    <cellStyle name="요약 5 3 3 9 2" xfId="15638"/>
    <cellStyle name="요약 5 3 3 9 3" xfId="21394"/>
    <cellStyle name="요약 5 3 3 9 4" xfId="26876"/>
    <cellStyle name="요약 5 3 4" xfId="9673"/>
    <cellStyle name="요약 5 3 4 2" xfId="15639"/>
    <cellStyle name="요약 5 3 4 3" xfId="21395"/>
    <cellStyle name="요약 5 3 4 4" xfId="26877"/>
    <cellStyle name="요약 5 3 5" xfId="9674"/>
    <cellStyle name="요약 5 3 5 2" xfId="15640"/>
    <cellStyle name="요약 5 3 5 3" xfId="21396"/>
    <cellStyle name="요약 5 3 5 4" xfId="26878"/>
    <cellStyle name="요약 5 3 6" xfId="9675"/>
    <cellStyle name="요약 5 3 6 2" xfId="15641"/>
    <cellStyle name="요약 5 3 6 3" xfId="21397"/>
    <cellStyle name="요약 5 3 6 4" xfId="26879"/>
    <cellStyle name="요약 5 3 7" xfId="11416"/>
    <cellStyle name="요약 5 3 8" xfId="17214"/>
    <cellStyle name="요약 5 4" xfId="5353"/>
    <cellStyle name="요약 5 4 2" xfId="5641"/>
    <cellStyle name="요약 5 4 2 10" xfId="11614"/>
    <cellStyle name="요약 5 4 2 11" xfId="17385"/>
    <cellStyle name="요약 5 4 2 12" xfId="22921"/>
    <cellStyle name="요약 5 4 2 2" xfId="9676"/>
    <cellStyle name="요약 5 4 2 2 2" xfId="15642"/>
    <cellStyle name="요약 5 4 2 2 3" xfId="21398"/>
    <cellStyle name="요약 5 4 2 2 4" xfId="26880"/>
    <cellStyle name="요약 5 4 2 3" xfId="9677"/>
    <cellStyle name="요약 5 4 2 3 2" xfId="15643"/>
    <cellStyle name="요약 5 4 2 3 3" xfId="21399"/>
    <cellStyle name="요약 5 4 2 3 4" xfId="26881"/>
    <cellStyle name="요약 5 4 2 4" xfId="9678"/>
    <cellStyle name="요약 5 4 2 4 2" xfId="15644"/>
    <cellStyle name="요약 5 4 2 4 3" xfId="21400"/>
    <cellStyle name="요약 5 4 2 4 4" xfId="26882"/>
    <cellStyle name="요약 5 4 2 5" xfId="9679"/>
    <cellStyle name="요약 5 4 2 5 2" xfId="15645"/>
    <cellStyle name="요약 5 4 2 5 3" xfId="21401"/>
    <cellStyle name="요약 5 4 2 5 4" xfId="26883"/>
    <cellStyle name="요약 5 4 2 6" xfId="9680"/>
    <cellStyle name="요약 5 4 2 6 2" xfId="15646"/>
    <cellStyle name="요약 5 4 2 6 3" xfId="21402"/>
    <cellStyle name="요약 5 4 2 6 4" xfId="26884"/>
    <cellStyle name="요약 5 4 2 7" xfId="9681"/>
    <cellStyle name="요약 5 4 2 7 2" xfId="15647"/>
    <cellStyle name="요약 5 4 2 7 3" xfId="21403"/>
    <cellStyle name="요약 5 4 2 7 4" xfId="26885"/>
    <cellStyle name="요약 5 4 2 8" xfId="9682"/>
    <cellStyle name="요약 5 4 2 8 2" xfId="15648"/>
    <cellStyle name="요약 5 4 2 8 3" xfId="21404"/>
    <cellStyle name="요약 5 4 2 8 4" xfId="26886"/>
    <cellStyle name="요약 5 4 2 9" xfId="9683"/>
    <cellStyle name="요약 5 4 2 9 2" xfId="15649"/>
    <cellStyle name="요약 5 4 2 9 3" xfId="21405"/>
    <cellStyle name="요약 5 4 2 9 4" xfId="26887"/>
    <cellStyle name="요약 5 4 3" xfId="5887"/>
    <cellStyle name="요약 5 4 3 10" xfId="9684"/>
    <cellStyle name="요약 5 4 3 10 2" xfId="15650"/>
    <cellStyle name="요약 5 4 3 10 3" xfId="21406"/>
    <cellStyle name="요약 5 4 3 10 4" xfId="26888"/>
    <cellStyle name="요약 5 4 3 11" xfId="11860"/>
    <cellStyle name="요약 5 4 3 12" xfId="17617"/>
    <cellStyle name="요약 5 4 3 13" xfId="23114"/>
    <cellStyle name="요약 5 4 3 2" xfId="9685"/>
    <cellStyle name="요약 5 4 3 2 2" xfId="15651"/>
    <cellStyle name="요약 5 4 3 2 3" xfId="21407"/>
    <cellStyle name="요약 5 4 3 2 4" xfId="26889"/>
    <cellStyle name="요약 5 4 3 3" xfId="9686"/>
    <cellStyle name="요약 5 4 3 3 2" xfId="15652"/>
    <cellStyle name="요약 5 4 3 3 3" xfId="21408"/>
    <cellStyle name="요약 5 4 3 3 4" xfId="26890"/>
    <cellStyle name="요약 5 4 3 4" xfId="9687"/>
    <cellStyle name="요약 5 4 3 4 2" xfId="15653"/>
    <cellStyle name="요약 5 4 3 4 3" xfId="21409"/>
    <cellStyle name="요약 5 4 3 4 4" xfId="26891"/>
    <cellStyle name="요약 5 4 3 5" xfId="9688"/>
    <cellStyle name="요약 5 4 3 5 2" xfId="15654"/>
    <cellStyle name="요약 5 4 3 5 3" xfId="21410"/>
    <cellStyle name="요약 5 4 3 5 4" xfId="26892"/>
    <cellStyle name="요약 5 4 3 6" xfId="9689"/>
    <cellStyle name="요약 5 4 3 6 2" xfId="15655"/>
    <cellStyle name="요약 5 4 3 6 3" xfId="21411"/>
    <cellStyle name="요약 5 4 3 6 4" xfId="26893"/>
    <cellStyle name="요약 5 4 3 7" xfId="9690"/>
    <cellStyle name="요약 5 4 3 7 2" xfId="15656"/>
    <cellStyle name="요약 5 4 3 7 3" xfId="21412"/>
    <cellStyle name="요약 5 4 3 7 4" xfId="26894"/>
    <cellStyle name="요약 5 4 3 8" xfId="9691"/>
    <cellStyle name="요약 5 4 3 8 2" xfId="15657"/>
    <cellStyle name="요약 5 4 3 8 3" xfId="21413"/>
    <cellStyle name="요약 5 4 3 8 4" xfId="26895"/>
    <cellStyle name="요약 5 4 3 9" xfId="9692"/>
    <cellStyle name="요약 5 4 3 9 2" xfId="15658"/>
    <cellStyle name="요약 5 4 3 9 3" xfId="21414"/>
    <cellStyle name="요약 5 4 3 9 4" xfId="26896"/>
    <cellStyle name="요약 5 4 4" xfId="9693"/>
    <cellStyle name="요약 5 4 4 2" xfId="15659"/>
    <cellStyle name="요약 5 4 4 3" xfId="21415"/>
    <cellStyle name="요약 5 4 4 4" xfId="26897"/>
    <cellStyle name="요약 5 4 5" xfId="9694"/>
    <cellStyle name="요약 5 4 5 2" xfId="15660"/>
    <cellStyle name="요약 5 4 5 3" xfId="21416"/>
    <cellStyle name="요약 5 4 5 4" xfId="26898"/>
    <cellStyle name="요약 5 4 6" xfId="9695"/>
    <cellStyle name="요약 5 4 6 2" xfId="15661"/>
    <cellStyle name="요약 5 4 6 3" xfId="21417"/>
    <cellStyle name="요약 5 4 6 4" xfId="26899"/>
    <cellStyle name="요약 5 4 7" xfId="9696"/>
    <cellStyle name="요약 5 4 7 2" xfId="15662"/>
    <cellStyle name="요약 5 4 7 3" xfId="21418"/>
    <cellStyle name="요약 5 4 7 4" xfId="26900"/>
    <cellStyle name="요약 5 4 8" xfId="11347"/>
    <cellStyle name="요약 5 4 9" xfId="11266"/>
    <cellStyle name="요약 5 5" xfId="5462"/>
    <cellStyle name="요약 5 5 10" xfId="17249"/>
    <cellStyle name="요약 5 5 11" xfId="22873"/>
    <cellStyle name="요약 5 5 2" xfId="5750"/>
    <cellStyle name="요약 5 5 2 10" xfId="9697"/>
    <cellStyle name="요약 5 5 2 10 2" xfId="15663"/>
    <cellStyle name="요약 5 5 2 10 3" xfId="21419"/>
    <cellStyle name="요약 5 5 2 10 4" xfId="26901"/>
    <cellStyle name="요약 5 5 2 11" xfId="11723"/>
    <cellStyle name="요약 5 5 2 12" xfId="17490"/>
    <cellStyle name="요약 5 5 2 13" xfId="23008"/>
    <cellStyle name="요약 5 5 2 2" xfId="9698"/>
    <cellStyle name="요약 5 5 2 2 2" xfId="15664"/>
    <cellStyle name="요약 5 5 2 2 3" xfId="21420"/>
    <cellStyle name="요약 5 5 2 2 4" xfId="26902"/>
    <cellStyle name="요약 5 5 2 3" xfId="9699"/>
    <cellStyle name="요약 5 5 2 3 2" xfId="15665"/>
    <cellStyle name="요약 5 5 2 3 3" xfId="21421"/>
    <cellStyle name="요약 5 5 2 3 4" xfId="26903"/>
    <cellStyle name="요약 5 5 2 4" xfId="9700"/>
    <cellStyle name="요약 5 5 2 4 2" xfId="15666"/>
    <cellStyle name="요약 5 5 2 4 3" xfId="21422"/>
    <cellStyle name="요약 5 5 2 4 4" xfId="26904"/>
    <cellStyle name="요약 5 5 2 5" xfId="9701"/>
    <cellStyle name="요약 5 5 2 5 2" xfId="15667"/>
    <cellStyle name="요약 5 5 2 5 3" xfId="21423"/>
    <cellStyle name="요약 5 5 2 5 4" xfId="26905"/>
    <cellStyle name="요약 5 5 2 6" xfId="9702"/>
    <cellStyle name="요약 5 5 2 6 2" xfId="15668"/>
    <cellStyle name="요약 5 5 2 6 3" xfId="21424"/>
    <cellStyle name="요약 5 5 2 6 4" xfId="26906"/>
    <cellStyle name="요약 5 5 2 7" xfId="9703"/>
    <cellStyle name="요약 5 5 2 7 2" xfId="15669"/>
    <cellStyle name="요약 5 5 2 7 3" xfId="21425"/>
    <cellStyle name="요약 5 5 2 7 4" xfId="26907"/>
    <cellStyle name="요약 5 5 2 8" xfId="9704"/>
    <cellStyle name="요약 5 5 2 8 2" xfId="15670"/>
    <cellStyle name="요약 5 5 2 8 3" xfId="21426"/>
    <cellStyle name="요약 5 5 2 8 4" xfId="26908"/>
    <cellStyle name="요약 5 5 2 9" xfId="9705"/>
    <cellStyle name="요약 5 5 2 9 2" xfId="15671"/>
    <cellStyle name="요약 5 5 2 9 3" xfId="21427"/>
    <cellStyle name="요약 5 5 2 9 4" xfId="26909"/>
    <cellStyle name="요약 5 5 3" xfId="5977"/>
    <cellStyle name="요약 5 5 3 10" xfId="9706"/>
    <cellStyle name="요약 5 5 3 10 2" xfId="15672"/>
    <cellStyle name="요약 5 5 3 10 3" xfId="21428"/>
    <cellStyle name="요약 5 5 3 10 4" xfId="26910"/>
    <cellStyle name="요약 5 5 3 11" xfId="11950"/>
    <cellStyle name="요약 5 5 3 12" xfId="17707"/>
    <cellStyle name="요약 5 5 3 13" xfId="23204"/>
    <cellStyle name="요약 5 5 3 2" xfId="9707"/>
    <cellStyle name="요약 5 5 3 2 2" xfId="15673"/>
    <cellStyle name="요약 5 5 3 2 3" xfId="21429"/>
    <cellStyle name="요약 5 5 3 2 4" xfId="26911"/>
    <cellStyle name="요약 5 5 3 3" xfId="9708"/>
    <cellStyle name="요약 5 5 3 3 2" xfId="15674"/>
    <cellStyle name="요약 5 5 3 3 3" xfId="21430"/>
    <cellStyle name="요약 5 5 3 3 4" xfId="26912"/>
    <cellStyle name="요약 5 5 3 4" xfId="9709"/>
    <cellStyle name="요약 5 5 3 4 2" xfId="15675"/>
    <cellStyle name="요약 5 5 3 4 3" xfId="21431"/>
    <cellStyle name="요약 5 5 3 4 4" xfId="26913"/>
    <cellStyle name="요약 5 5 3 5" xfId="9710"/>
    <cellStyle name="요약 5 5 3 5 2" xfId="15676"/>
    <cellStyle name="요약 5 5 3 5 3" xfId="21432"/>
    <cellStyle name="요약 5 5 3 5 4" xfId="26914"/>
    <cellStyle name="요약 5 5 3 6" xfId="9711"/>
    <cellStyle name="요약 5 5 3 6 2" xfId="15677"/>
    <cellStyle name="요약 5 5 3 6 3" xfId="21433"/>
    <cellStyle name="요약 5 5 3 6 4" xfId="26915"/>
    <cellStyle name="요약 5 5 3 7" xfId="9712"/>
    <cellStyle name="요약 5 5 3 7 2" xfId="15678"/>
    <cellStyle name="요약 5 5 3 7 3" xfId="21434"/>
    <cellStyle name="요약 5 5 3 7 4" xfId="26916"/>
    <cellStyle name="요약 5 5 3 8" xfId="9713"/>
    <cellStyle name="요약 5 5 3 8 2" xfId="15679"/>
    <cellStyle name="요약 5 5 3 8 3" xfId="21435"/>
    <cellStyle name="요약 5 5 3 8 4" xfId="26917"/>
    <cellStyle name="요약 5 5 3 9" xfId="9714"/>
    <cellStyle name="요약 5 5 3 9 2" xfId="15680"/>
    <cellStyle name="요약 5 5 3 9 3" xfId="21436"/>
    <cellStyle name="요약 5 5 3 9 4" xfId="26918"/>
    <cellStyle name="요약 5 5 4" xfId="9715"/>
    <cellStyle name="요약 5 5 4 2" xfId="15681"/>
    <cellStyle name="요약 5 5 4 3" xfId="21437"/>
    <cellStyle name="요약 5 5 4 4" xfId="26919"/>
    <cellStyle name="요약 5 5 5" xfId="9716"/>
    <cellStyle name="요약 5 5 5 2" xfId="15682"/>
    <cellStyle name="요약 5 5 5 3" xfId="21438"/>
    <cellStyle name="요약 5 5 5 4" xfId="26920"/>
    <cellStyle name="요약 5 5 6" xfId="9717"/>
    <cellStyle name="요약 5 5 6 2" xfId="15683"/>
    <cellStyle name="요약 5 5 6 3" xfId="21439"/>
    <cellStyle name="요약 5 5 6 4" xfId="26921"/>
    <cellStyle name="요약 5 5 7" xfId="9718"/>
    <cellStyle name="요약 5 5 7 2" xfId="15684"/>
    <cellStyle name="요약 5 5 7 3" xfId="21440"/>
    <cellStyle name="요약 5 5 7 4" xfId="26922"/>
    <cellStyle name="요약 5 5 8" xfId="9719"/>
    <cellStyle name="요약 5 5 8 2" xfId="15685"/>
    <cellStyle name="요약 5 5 8 3" xfId="21441"/>
    <cellStyle name="요약 5 5 8 4" xfId="26923"/>
    <cellStyle name="요약 5 5 9" xfId="11456"/>
    <cellStyle name="요약 5 6" xfId="9720"/>
    <cellStyle name="요약 5 6 2" xfId="15686"/>
    <cellStyle name="요약 5 6 3" xfId="21442"/>
    <cellStyle name="요약 5 6 4" xfId="26924"/>
    <cellStyle name="요약 5 7" xfId="9721"/>
    <cellStyle name="요약 5 7 2" xfId="15687"/>
    <cellStyle name="요약 5 7 3" xfId="21443"/>
    <cellStyle name="요약 5 7 4" xfId="26925"/>
    <cellStyle name="요약 5 8" xfId="11328"/>
    <cellStyle name="요약 5 9" xfId="11281"/>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2" xfId="5515"/>
    <cellStyle name="입력 2 2 2 2" xfId="5803"/>
    <cellStyle name="입력 2 2 2 2 10" xfId="11776"/>
    <cellStyle name="입력 2 2 2 2 11" xfId="17540"/>
    <cellStyle name="입력 2 2 2 2 12" xfId="23056"/>
    <cellStyle name="입력 2 2 2 2 2" xfId="9722"/>
    <cellStyle name="입력 2 2 2 2 2 2" xfId="15688"/>
    <cellStyle name="입력 2 2 2 2 2 3" xfId="21444"/>
    <cellStyle name="입력 2 2 2 2 2 4" xfId="26926"/>
    <cellStyle name="입력 2 2 2 2 3" xfId="9723"/>
    <cellStyle name="입력 2 2 2 2 3 2" xfId="15689"/>
    <cellStyle name="입력 2 2 2 2 3 3" xfId="21445"/>
    <cellStyle name="입력 2 2 2 2 3 4" xfId="26927"/>
    <cellStyle name="입력 2 2 2 2 4" xfId="9724"/>
    <cellStyle name="입력 2 2 2 2 4 2" xfId="15690"/>
    <cellStyle name="입력 2 2 2 2 4 3" xfId="21446"/>
    <cellStyle name="입력 2 2 2 2 4 4" xfId="26928"/>
    <cellStyle name="입력 2 2 2 2 5" xfId="9725"/>
    <cellStyle name="입력 2 2 2 2 5 2" xfId="15691"/>
    <cellStyle name="입력 2 2 2 2 5 3" xfId="21447"/>
    <cellStyle name="입력 2 2 2 2 5 4" xfId="26929"/>
    <cellStyle name="입력 2 2 2 2 6" xfId="9726"/>
    <cellStyle name="입력 2 2 2 2 6 2" xfId="15692"/>
    <cellStyle name="입력 2 2 2 2 6 3" xfId="21448"/>
    <cellStyle name="입력 2 2 2 2 6 4" xfId="26930"/>
    <cellStyle name="입력 2 2 2 2 7" xfId="9727"/>
    <cellStyle name="입력 2 2 2 2 7 2" xfId="15693"/>
    <cellStyle name="입력 2 2 2 2 7 3" xfId="21449"/>
    <cellStyle name="입력 2 2 2 2 7 4" xfId="26931"/>
    <cellStyle name="입력 2 2 2 2 8" xfId="9728"/>
    <cellStyle name="입력 2 2 2 2 8 2" xfId="15694"/>
    <cellStyle name="입력 2 2 2 2 8 3" xfId="21450"/>
    <cellStyle name="입력 2 2 2 2 8 4" xfId="26932"/>
    <cellStyle name="입력 2 2 2 2 9" xfId="9729"/>
    <cellStyle name="입력 2 2 2 2 9 2" xfId="15695"/>
    <cellStyle name="입력 2 2 2 2 9 3" xfId="21451"/>
    <cellStyle name="입력 2 2 2 2 9 4" xfId="26933"/>
    <cellStyle name="입력 2 2 2 3" xfId="6026"/>
    <cellStyle name="입력 2 2 2 3 10" xfId="9730"/>
    <cellStyle name="입력 2 2 2 3 10 2" xfId="15696"/>
    <cellStyle name="입력 2 2 2 3 10 3" xfId="21452"/>
    <cellStyle name="입력 2 2 2 3 10 4" xfId="26934"/>
    <cellStyle name="입력 2 2 2 3 11" xfId="11999"/>
    <cellStyle name="입력 2 2 2 3 12" xfId="17756"/>
    <cellStyle name="입력 2 2 2 3 13" xfId="23253"/>
    <cellStyle name="입력 2 2 2 3 2" xfId="9731"/>
    <cellStyle name="입력 2 2 2 3 2 2" xfId="15697"/>
    <cellStyle name="입력 2 2 2 3 2 3" xfId="21453"/>
    <cellStyle name="입력 2 2 2 3 2 4" xfId="26935"/>
    <cellStyle name="입력 2 2 2 3 3" xfId="9732"/>
    <cellStyle name="입력 2 2 2 3 3 2" xfId="15698"/>
    <cellStyle name="입력 2 2 2 3 3 3" xfId="21454"/>
    <cellStyle name="입력 2 2 2 3 3 4" xfId="26936"/>
    <cellStyle name="입력 2 2 2 3 4" xfId="9733"/>
    <cellStyle name="입력 2 2 2 3 4 2" xfId="15699"/>
    <cellStyle name="입력 2 2 2 3 4 3" xfId="21455"/>
    <cellStyle name="입력 2 2 2 3 4 4" xfId="26937"/>
    <cellStyle name="입력 2 2 2 3 5" xfId="9734"/>
    <cellStyle name="입력 2 2 2 3 5 2" xfId="15700"/>
    <cellStyle name="입력 2 2 2 3 5 3" xfId="21456"/>
    <cellStyle name="입력 2 2 2 3 5 4" xfId="26938"/>
    <cellStyle name="입력 2 2 2 3 6" xfId="9735"/>
    <cellStyle name="입력 2 2 2 3 6 2" xfId="15701"/>
    <cellStyle name="입력 2 2 2 3 6 3" xfId="21457"/>
    <cellStyle name="입력 2 2 2 3 6 4" xfId="26939"/>
    <cellStyle name="입력 2 2 2 3 7" xfId="9736"/>
    <cellStyle name="입력 2 2 2 3 7 2" xfId="15702"/>
    <cellStyle name="입력 2 2 2 3 7 3" xfId="21458"/>
    <cellStyle name="입력 2 2 2 3 7 4" xfId="26940"/>
    <cellStyle name="입력 2 2 2 3 8" xfId="9737"/>
    <cellStyle name="입력 2 2 2 3 8 2" xfId="15703"/>
    <cellStyle name="입력 2 2 2 3 8 3" xfId="21459"/>
    <cellStyle name="입력 2 2 2 3 8 4" xfId="26941"/>
    <cellStyle name="입력 2 2 2 3 9" xfId="9738"/>
    <cellStyle name="입력 2 2 2 3 9 2" xfId="15704"/>
    <cellStyle name="입력 2 2 2 3 9 3" xfId="21460"/>
    <cellStyle name="입력 2 2 2 3 9 4" xfId="26942"/>
    <cellStyle name="입력 2 2 2 4" xfId="9739"/>
    <cellStyle name="입력 2 2 2 4 2" xfId="15705"/>
    <cellStyle name="입력 2 2 2 4 3" xfId="21461"/>
    <cellStyle name="입력 2 2 2 4 4" xfId="26943"/>
    <cellStyle name="입력 2 2 2 5" xfId="9740"/>
    <cellStyle name="입력 2 2 2 5 2" xfId="15706"/>
    <cellStyle name="입력 2 2 2 5 3" xfId="21462"/>
    <cellStyle name="입력 2 2 2 5 4" xfId="26944"/>
    <cellStyle name="입력 2 2 2 6" xfId="9741"/>
    <cellStyle name="입력 2 2 2 6 2" xfId="15707"/>
    <cellStyle name="입력 2 2 2 6 3" xfId="21463"/>
    <cellStyle name="입력 2 2 2 6 4" xfId="26945"/>
    <cellStyle name="입력 2 2 2 7" xfId="11509"/>
    <cellStyle name="입력 2 2 2 8" xfId="17298"/>
    <cellStyle name="입력 2 2 3" xfId="5442"/>
    <cellStyle name="입력 2 2 3 2" xfId="5730"/>
    <cellStyle name="입력 2 2 3 2 10" xfId="11703"/>
    <cellStyle name="입력 2 2 3 2 11" xfId="17470"/>
    <cellStyle name="입력 2 2 3 2 12" xfId="22991"/>
    <cellStyle name="입력 2 2 3 2 2" xfId="9742"/>
    <cellStyle name="입력 2 2 3 2 2 2" xfId="15708"/>
    <cellStyle name="입력 2 2 3 2 2 3" xfId="21464"/>
    <cellStyle name="입력 2 2 3 2 2 4" xfId="26946"/>
    <cellStyle name="입력 2 2 3 2 3" xfId="9743"/>
    <cellStyle name="입력 2 2 3 2 3 2" xfId="15709"/>
    <cellStyle name="입력 2 2 3 2 3 3" xfId="21465"/>
    <cellStyle name="입력 2 2 3 2 3 4" xfId="26947"/>
    <cellStyle name="입력 2 2 3 2 4" xfId="9744"/>
    <cellStyle name="입력 2 2 3 2 4 2" xfId="15710"/>
    <cellStyle name="입력 2 2 3 2 4 3" xfId="21466"/>
    <cellStyle name="입력 2 2 3 2 4 4" xfId="26948"/>
    <cellStyle name="입력 2 2 3 2 5" xfId="9745"/>
    <cellStyle name="입력 2 2 3 2 5 2" xfId="15711"/>
    <cellStyle name="입력 2 2 3 2 5 3" xfId="21467"/>
    <cellStyle name="입력 2 2 3 2 5 4" xfId="26949"/>
    <cellStyle name="입력 2 2 3 2 6" xfId="9746"/>
    <cellStyle name="입력 2 2 3 2 6 2" xfId="15712"/>
    <cellStyle name="입력 2 2 3 2 6 3" xfId="21468"/>
    <cellStyle name="입력 2 2 3 2 6 4" xfId="26950"/>
    <cellStyle name="입력 2 2 3 2 7" xfId="9747"/>
    <cellStyle name="입력 2 2 3 2 7 2" xfId="15713"/>
    <cellStyle name="입력 2 2 3 2 7 3" xfId="21469"/>
    <cellStyle name="입력 2 2 3 2 7 4" xfId="26951"/>
    <cellStyle name="입력 2 2 3 2 8" xfId="9748"/>
    <cellStyle name="입력 2 2 3 2 8 2" xfId="15714"/>
    <cellStyle name="입력 2 2 3 2 8 3" xfId="21470"/>
    <cellStyle name="입력 2 2 3 2 8 4" xfId="26952"/>
    <cellStyle name="입력 2 2 3 2 9" xfId="9749"/>
    <cellStyle name="입력 2 2 3 2 9 2" xfId="15715"/>
    <cellStyle name="입력 2 2 3 2 9 3" xfId="21471"/>
    <cellStyle name="입력 2 2 3 2 9 4" xfId="26953"/>
    <cellStyle name="입력 2 2 3 3" xfId="5961"/>
    <cellStyle name="입력 2 2 3 3 10" xfId="9750"/>
    <cellStyle name="입력 2 2 3 3 10 2" xfId="15716"/>
    <cellStyle name="입력 2 2 3 3 10 3" xfId="21472"/>
    <cellStyle name="입력 2 2 3 3 10 4" xfId="26954"/>
    <cellStyle name="입력 2 2 3 3 11" xfId="11934"/>
    <cellStyle name="입력 2 2 3 3 12" xfId="17691"/>
    <cellStyle name="입력 2 2 3 3 13" xfId="23188"/>
    <cellStyle name="입력 2 2 3 3 2" xfId="9751"/>
    <cellStyle name="입력 2 2 3 3 2 2" xfId="15717"/>
    <cellStyle name="입력 2 2 3 3 2 3" xfId="21473"/>
    <cellStyle name="입력 2 2 3 3 2 4" xfId="26955"/>
    <cellStyle name="입력 2 2 3 3 3" xfId="9752"/>
    <cellStyle name="입력 2 2 3 3 3 2" xfId="15718"/>
    <cellStyle name="입력 2 2 3 3 3 3" xfId="21474"/>
    <cellStyle name="입력 2 2 3 3 3 4" xfId="26956"/>
    <cellStyle name="입력 2 2 3 3 4" xfId="9753"/>
    <cellStyle name="입력 2 2 3 3 4 2" xfId="15719"/>
    <cellStyle name="입력 2 2 3 3 4 3" xfId="21475"/>
    <cellStyle name="입력 2 2 3 3 4 4" xfId="26957"/>
    <cellStyle name="입력 2 2 3 3 5" xfId="9754"/>
    <cellStyle name="입력 2 2 3 3 5 2" xfId="15720"/>
    <cellStyle name="입력 2 2 3 3 5 3" xfId="21476"/>
    <cellStyle name="입력 2 2 3 3 5 4" xfId="26958"/>
    <cellStyle name="입력 2 2 3 3 6" xfId="9755"/>
    <cellStyle name="입력 2 2 3 3 6 2" xfId="15721"/>
    <cellStyle name="입력 2 2 3 3 6 3" xfId="21477"/>
    <cellStyle name="입력 2 2 3 3 6 4" xfId="26959"/>
    <cellStyle name="입력 2 2 3 3 7" xfId="9756"/>
    <cellStyle name="입력 2 2 3 3 7 2" xfId="15722"/>
    <cellStyle name="입력 2 2 3 3 7 3" xfId="21478"/>
    <cellStyle name="입력 2 2 3 3 7 4" xfId="26960"/>
    <cellStyle name="입력 2 2 3 3 8" xfId="9757"/>
    <cellStyle name="입력 2 2 3 3 8 2" xfId="15723"/>
    <cellStyle name="입력 2 2 3 3 8 3" xfId="21479"/>
    <cellStyle name="입력 2 2 3 3 8 4" xfId="26961"/>
    <cellStyle name="입력 2 2 3 3 9" xfId="9758"/>
    <cellStyle name="입력 2 2 3 3 9 2" xfId="15724"/>
    <cellStyle name="입력 2 2 3 3 9 3" xfId="21480"/>
    <cellStyle name="입력 2 2 3 3 9 4" xfId="26962"/>
    <cellStyle name="입력 2 2 3 4" xfId="9759"/>
    <cellStyle name="입력 2 2 3 4 2" xfId="15725"/>
    <cellStyle name="입력 2 2 3 4 3" xfId="21481"/>
    <cellStyle name="입력 2 2 3 4 4" xfId="26963"/>
    <cellStyle name="입력 2 2 3 5" xfId="9760"/>
    <cellStyle name="입력 2 2 3 5 2" xfId="15726"/>
    <cellStyle name="입력 2 2 3 5 3" xfId="21482"/>
    <cellStyle name="입력 2 2 3 5 4" xfId="26964"/>
    <cellStyle name="입력 2 2 3 6" xfId="9761"/>
    <cellStyle name="입력 2 2 3 6 2" xfId="15727"/>
    <cellStyle name="입력 2 2 3 6 3" xfId="21483"/>
    <cellStyle name="입력 2 2 3 6 4" xfId="26965"/>
    <cellStyle name="입력 2 2 3 7" xfId="11436"/>
    <cellStyle name="입력 2 2 3 8" xfId="17231"/>
    <cellStyle name="입력 2 2 4" xfId="5414"/>
    <cellStyle name="입력 2 2 4 2" xfId="5702"/>
    <cellStyle name="입력 2 2 4 2 10" xfId="11675"/>
    <cellStyle name="입력 2 2 4 2 11" xfId="17444"/>
    <cellStyle name="입력 2 2 4 2 12" xfId="22965"/>
    <cellStyle name="입력 2 2 4 2 2" xfId="9762"/>
    <cellStyle name="입력 2 2 4 2 2 2" xfId="15728"/>
    <cellStyle name="입력 2 2 4 2 2 3" xfId="21484"/>
    <cellStyle name="입력 2 2 4 2 2 4" xfId="26966"/>
    <cellStyle name="입력 2 2 4 2 3" xfId="9763"/>
    <cellStyle name="입력 2 2 4 2 3 2" xfId="15729"/>
    <cellStyle name="입력 2 2 4 2 3 3" xfId="21485"/>
    <cellStyle name="입력 2 2 4 2 3 4" xfId="26967"/>
    <cellStyle name="입력 2 2 4 2 4" xfId="9764"/>
    <cellStyle name="입력 2 2 4 2 4 2" xfId="15730"/>
    <cellStyle name="입력 2 2 4 2 4 3" xfId="21486"/>
    <cellStyle name="입력 2 2 4 2 4 4" xfId="26968"/>
    <cellStyle name="입력 2 2 4 2 5" xfId="9765"/>
    <cellStyle name="입력 2 2 4 2 5 2" xfId="15731"/>
    <cellStyle name="입력 2 2 4 2 5 3" xfId="21487"/>
    <cellStyle name="입력 2 2 4 2 5 4" xfId="26969"/>
    <cellStyle name="입력 2 2 4 2 6" xfId="9766"/>
    <cellStyle name="입력 2 2 4 2 6 2" xfId="15732"/>
    <cellStyle name="입력 2 2 4 2 6 3" xfId="21488"/>
    <cellStyle name="입력 2 2 4 2 6 4" xfId="26970"/>
    <cellStyle name="입력 2 2 4 2 7" xfId="9767"/>
    <cellStyle name="입력 2 2 4 2 7 2" xfId="15733"/>
    <cellStyle name="입력 2 2 4 2 7 3" xfId="21489"/>
    <cellStyle name="입력 2 2 4 2 7 4" xfId="26971"/>
    <cellStyle name="입력 2 2 4 2 8" xfId="9768"/>
    <cellStyle name="입력 2 2 4 2 8 2" xfId="15734"/>
    <cellStyle name="입력 2 2 4 2 8 3" xfId="21490"/>
    <cellStyle name="입력 2 2 4 2 8 4" xfId="26972"/>
    <cellStyle name="입력 2 2 4 2 9" xfId="9769"/>
    <cellStyle name="입력 2 2 4 2 9 2" xfId="15735"/>
    <cellStyle name="입력 2 2 4 2 9 3" xfId="21491"/>
    <cellStyle name="입력 2 2 4 2 9 4" xfId="26973"/>
    <cellStyle name="입력 2 2 4 3" xfId="5941"/>
    <cellStyle name="입력 2 2 4 3 10" xfId="9770"/>
    <cellStyle name="입력 2 2 4 3 10 2" xfId="15736"/>
    <cellStyle name="입력 2 2 4 3 10 3" xfId="21492"/>
    <cellStyle name="입력 2 2 4 3 10 4" xfId="26974"/>
    <cellStyle name="입력 2 2 4 3 11" xfId="11914"/>
    <cellStyle name="입력 2 2 4 3 12" xfId="17671"/>
    <cellStyle name="입력 2 2 4 3 13" xfId="23168"/>
    <cellStyle name="입력 2 2 4 3 2" xfId="9771"/>
    <cellStyle name="입력 2 2 4 3 2 2" xfId="15737"/>
    <cellStyle name="입력 2 2 4 3 2 3" xfId="21493"/>
    <cellStyle name="입력 2 2 4 3 2 4" xfId="26975"/>
    <cellStyle name="입력 2 2 4 3 3" xfId="9772"/>
    <cellStyle name="입력 2 2 4 3 3 2" xfId="15738"/>
    <cellStyle name="입력 2 2 4 3 3 3" xfId="21494"/>
    <cellStyle name="입력 2 2 4 3 3 4" xfId="26976"/>
    <cellStyle name="입력 2 2 4 3 4" xfId="9773"/>
    <cellStyle name="입력 2 2 4 3 4 2" xfId="15739"/>
    <cellStyle name="입력 2 2 4 3 4 3" xfId="21495"/>
    <cellStyle name="입력 2 2 4 3 4 4" xfId="26977"/>
    <cellStyle name="입력 2 2 4 3 5" xfId="9774"/>
    <cellStyle name="입력 2 2 4 3 5 2" xfId="15740"/>
    <cellStyle name="입력 2 2 4 3 5 3" xfId="21496"/>
    <cellStyle name="입력 2 2 4 3 5 4" xfId="26978"/>
    <cellStyle name="입력 2 2 4 3 6" xfId="9775"/>
    <cellStyle name="입력 2 2 4 3 6 2" xfId="15741"/>
    <cellStyle name="입력 2 2 4 3 6 3" xfId="21497"/>
    <cellStyle name="입력 2 2 4 3 6 4" xfId="26979"/>
    <cellStyle name="입력 2 2 4 3 7" xfId="9776"/>
    <cellStyle name="입력 2 2 4 3 7 2" xfId="15742"/>
    <cellStyle name="입력 2 2 4 3 7 3" xfId="21498"/>
    <cellStyle name="입력 2 2 4 3 7 4" xfId="26980"/>
    <cellStyle name="입력 2 2 4 3 8" xfId="9777"/>
    <cellStyle name="입력 2 2 4 3 8 2" xfId="15743"/>
    <cellStyle name="입력 2 2 4 3 8 3" xfId="21499"/>
    <cellStyle name="입력 2 2 4 3 8 4" xfId="26981"/>
    <cellStyle name="입력 2 2 4 3 9" xfId="9778"/>
    <cellStyle name="입력 2 2 4 3 9 2" xfId="15744"/>
    <cellStyle name="입력 2 2 4 3 9 3" xfId="21500"/>
    <cellStyle name="입력 2 2 4 3 9 4" xfId="26982"/>
    <cellStyle name="입력 2 2 4 4" xfId="9779"/>
    <cellStyle name="입력 2 2 4 4 2" xfId="15745"/>
    <cellStyle name="입력 2 2 4 4 3" xfId="21501"/>
    <cellStyle name="입력 2 2 4 4 4" xfId="26983"/>
    <cellStyle name="입력 2 2 4 5" xfId="9780"/>
    <cellStyle name="입력 2 2 4 5 2" xfId="15746"/>
    <cellStyle name="입력 2 2 4 5 3" xfId="21502"/>
    <cellStyle name="입력 2 2 4 5 4" xfId="26984"/>
    <cellStyle name="입력 2 2 4 6" xfId="9781"/>
    <cellStyle name="입력 2 2 4 6 2" xfId="15747"/>
    <cellStyle name="입력 2 2 4 6 3" xfId="21503"/>
    <cellStyle name="입력 2 2 4 6 4" xfId="26985"/>
    <cellStyle name="입력 2 2 4 7" xfId="9782"/>
    <cellStyle name="입력 2 2 4 7 2" xfId="15748"/>
    <cellStyle name="입력 2 2 4 7 3" xfId="21504"/>
    <cellStyle name="입력 2 2 4 7 4" xfId="26986"/>
    <cellStyle name="입력 2 2 4 8" xfId="11408"/>
    <cellStyle name="입력 2 2 4 9" xfId="17206"/>
    <cellStyle name="입력 2 2 5" xfId="5461"/>
    <cellStyle name="입력 2 2 5 10" xfId="17248"/>
    <cellStyle name="입력 2 2 5 11" xfId="22872"/>
    <cellStyle name="입력 2 2 5 2" xfId="5749"/>
    <cellStyle name="입력 2 2 5 2 10" xfId="9783"/>
    <cellStyle name="입력 2 2 5 2 10 2" xfId="15749"/>
    <cellStyle name="입력 2 2 5 2 10 3" xfId="21505"/>
    <cellStyle name="입력 2 2 5 2 10 4" xfId="26987"/>
    <cellStyle name="입력 2 2 5 2 11" xfId="11722"/>
    <cellStyle name="입력 2 2 5 2 12" xfId="17489"/>
    <cellStyle name="입력 2 2 5 2 13" xfId="23007"/>
    <cellStyle name="입력 2 2 5 2 2" xfId="9784"/>
    <cellStyle name="입력 2 2 5 2 2 2" xfId="15750"/>
    <cellStyle name="입력 2 2 5 2 2 3" xfId="21506"/>
    <cellStyle name="입력 2 2 5 2 2 4" xfId="26988"/>
    <cellStyle name="입력 2 2 5 2 3" xfId="9785"/>
    <cellStyle name="입력 2 2 5 2 3 2" xfId="15751"/>
    <cellStyle name="입력 2 2 5 2 3 3" xfId="21507"/>
    <cellStyle name="입력 2 2 5 2 3 4" xfId="26989"/>
    <cellStyle name="입력 2 2 5 2 4" xfId="9786"/>
    <cellStyle name="입력 2 2 5 2 4 2" xfId="15752"/>
    <cellStyle name="입력 2 2 5 2 4 3" xfId="21508"/>
    <cellStyle name="입력 2 2 5 2 4 4" xfId="26990"/>
    <cellStyle name="입력 2 2 5 2 5" xfId="9787"/>
    <cellStyle name="입력 2 2 5 2 5 2" xfId="15753"/>
    <cellStyle name="입력 2 2 5 2 5 3" xfId="21509"/>
    <cellStyle name="입력 2 2 5 2 5 4" xfId="26991"/>
    <cellStyle name="입력 2 2 5 2 6" xfId="9788"/>
    <cellStyle name="입력 2 2 5 2 6 2" xfId="15754"/>
    <cellStyle name="입력 2 2 5 2 6 3" xfId="21510"/>
    <cellStyle name="입력 2 2 5 2 6 4" xfId="26992"/>
    <cellStyle name="입력 2 2 5 2 7" xfId="9789"/>
    <cellStyle name="입력 2 2 5 2 7 2" xfId="15755"/>
    <cellStyle name="입력 2 2 5 2 7 3" xfId="21511"/>
    <cellStyle name="입력 2 2 5 2 7 4" xfId="26993"/>
    <cellStyle name="입력 2 2 5 2 8" xfId="9790"/>
    <cellStyle name="입력 2 2 5 2 8 2" xfId="15756"/>
    <cellStyle name="입력 2 2 5 2 8 3" xfId="21512"/>
    <cellStyle name="입력 2 2 5 2 8 4" xfId="26994"/>
    <cellStyle name="입력 2 2 5 2 9" xfId="9791"/>
    <cellStyle name="입력 2 2 5 2 9 2" xfId="15757"/>
    <cellStyle name="입력 2 2 5 2 9 3" xfId="21513"/>
    <cellStyle name="입력 2 2 5 2 9 4" xfId="26995"/>
    <cellStyle name="입력 2 2 5 3" xfId="5976"/>
    <cellStyle name="입력 2 2 5 3 10" xfId="9792"/>
    <cellStyle name="입력 2 2 5 3 10 2" xfId="15758"/>
    <cellStyle name="입력 2 2 5 3 10 3" xfId="21514"/>
    <cellStyle name="입력 2 2 5 3 10 4" xfId="26996"/>
    <cellStyle name="입력 2 2 5 3 11" xfId="11949"/>
    <cellStyle name="입력 2 2 5 3 12" xfId="17706"/>
    <cellStyle name="입력 2 2 5 3 13" xfId="23203"/>
    <cellStyle name="입력 2 2 5 3 2" xfId="9793"/>
    <cellStyle name="입력 2 2 5 3 2 2" xfId="15759"/>
    <cellStyle name="입력 2 2 5 3 2 3" xfId="21515"/>
    <cellStyle name="입력 2 2 5 3 2 4" xfId="26997"/>
    <cellStyle name="입력 2 2 5 3 3" xfId="9794"/>
    <cellStyle name="입력 2 2 5 3 3 2" xfId="15760"/>
    <cellStyle name="입력 2 2 5 3 3 3" xfId="21516"/>
    <cellStyle name="입력 2 2 5 3 3 4" xfId="26998"/>
    <cellStyle name="입력 2 2 5 3 4" xfId="9795"/>
    <cellStyle name="입력 2 2 5 3 4 2" xfId="15761"/>
    <cellStyle name="입력 2 2 5 3 4 3" xfId="21517"/>
    <cellStyle name="입력 2 2 5 3 4 4" xfId="26999"/>
    <cellStyle name="입력 2 2 5 3 5" xfId="9796"/>
    <cellStyle name="입력 2 2 5 3 5 2" xfId="15762"/>
    <cellStyle name="입력 2 2 5 3 5 3" xfId="21518"/>
    <cellStyle name="입력 2 2 5 3 5 4" xfId="27000"/>
    <cellStyle name="입력 2 2 5 3 6" xfId="9797"/>
    <cellStyle name="입력 2 2 5 3 6 2" xfId="15763"/>
    <cellStyle name="입력 2 2 5 3 6 3" xfId="21519"/>
    <cellStyle name="입력 2 2 5 3 6 4" xfId="27001"/>
    <cellStyle name="입력 2 2 5 3 7" xfId="9798"/>
    <cellStyle name="입력 2 2 5 3 7 2" xfId="15764"/>
    <cellStyle name="입력 2 2 5 3 7 3" xfId="21520"/>
    <cellStyle name="입력 2 2 5 3 7 4" xfId="27002"/>
    <cellStyle name="입력 2 2 5 3 8" xfId="9799"/>
    <cellStyle name="입력 2 2 5 3 8 2" xfId="15765"/>
    <cellStyle name="입력 2 2 5 3 8 3" xfId="21521"/>
    <cellStyle name="입력 2 2 5 3 8 4" xfId="27003"/>
    <cellStyle name="입력 2 2 5 3 9" xfId="9800"/>
    <cellStyle name="입력 2 2 5 3 9 2" xfId="15766"/>
    <cellStyle name="입력 2 2 5 3 9 3" xfId="21522"/>
    <cellStyle name="입력 2 2 5 3 9 4" xfId="27004"/>
    <cellStyle name="입력 2 2 5 4" xfId="9801"/>
    <cellStyle name="입력 2 2 5 4 2" xfId="15767"/>
    <cellStyle name="입력 2 2 5 4 3" xfId="21523"/>
    <cellStyle name="입력 2 2 5 4 4" xfId="27005"/>
    <cellStyle name="입력 2 2 5 5" xfId="9802"/>
    <cellStyle name="입력 2 2 5 5 2" xfId="15768"/>
    <cellStyle name="입력 2 2 5 5 3" xfId="21524"/>
    <cellStyle name="입력 2 2 5 5 4" xfId="27006"/>
    <cellStyle name="입력 2 2 5 6" xfId="9803"/>
    <cellStyle name="입력 2 2 5 6 2" xfId="15769"/>
    <cellStyle name="입력 2 2 5 6 3" xfId="21525"/>
    <cellStyle name="입력 2 2 5 6 4" xfId="27007"/>
    <cellStyle name="입력 2 2 5 7" xfId="9804"/>
    <cellStyle name="입력 2 2 5 7 2" xfId="15770"/>
    <cellStyle name="입력 2 2 5 7 3" xfId="21526"/>
    <cellStyle name="입력 2 2 5 7 4" xfId="27008"/>
    <cellStyle name="입력 2 2 5 8" xfId="9805"/>
    <cellStyle name="입력 2 2 5 8 2" xfId="15771"/>
    <cellStyle name="입력 2 2 5 8 3" xfId="21527"/>
    <cellStyle name="입력 2 2 5 8 4" xfId="27009"/>
    <cellStyle name="입력 2 2 5 9" xfId="11455"/>
    <cellStyle name="입력 2 2 6" xfId="9806"/>
    <cellStyle name="입력 2 2 6 2" xfId="15772"/>
    <cellStyle name="입력 2 2 6 3" xfId="21528"/>
    <cellStyle name="입력 2 2 6 4" xfId="27010"/>
    <cellStyle name="입력 2 2 7" xfId="9807"/>
    <cellStyle name="입력 2 2 7 2" xfId="15773"/>
    <cellStyle name="입력 2 2 7 3" xfId="21529"/>
    <cellStyle name="입력 2 2 7 4" xfId="27011"/>
    <cellStyle name="입력 2 2 8" xfId="11330"/>
    <cellStyle name="입력 2 2 9" xfId="11279"/>
    <cellStyle name="입력 2 3" xfId="5387"/>
    <cellStyle name="입력 2 3 10" xfId="9808"/>
    <cellStyle name="입력 2 3 10 2" xfId="15774"/>
    <cellStyle name="입력 2 3 10 3" xfId="21530"/>
    <cellStyle name="입력 2 3 10 4" xfId="27012"/>
    <cellStyle name="입력 2 3 11" xfId="11381"/>
    <cellStyle name="입력 2 3 12" xfId="17184"/>
    <cellStyle name="입력 2 3 13" xfId="11308"/>
    <cellStyle name="입력 2 3 2" xfId="5675"/>
    <cellStyle name="입력 2 3 2 10" xfId="11648"/>
    <cellStyle name="입력 2 3 2 11" xfId="17418"/>
    <cellStyle name="입력 2 3 2 12" xfId="22947"/>
    <cellStyle name="입력 2 3 2 2" xfId="9809"/>
    <cellStyle name="입력 2 3 2 2 2" xfId="15775"/>
    <cellStyle name="입력 2 3 2 2 3" xfId="21531"/>
    <cellStyle name="입력 2 3 2 2 4" xfId="27013"/>
    <cellStyle name="입력 2 3 2 3" xfId="9810"/>
    <cellStyle name="입력 2 3 2 3 2" xfId="15776"/>
    <cellStyle name="입력 2 3 2 3 3" xfId="21532"/>
    <cellStyle name="입력 2 3 2 3 4" xfId="27014"/>
    <cellStyle name="입력 2 3 2 4" xfId="9811"/>
    <cellStyle name="입력 2 3 2 4 2" xfId="15777"/>
    <cellStyle name="입력 2 3 2 4 3" xfId="21533"/>
    <cellStyle name="입력 2 3 2 4 4" xfId="27015"/>
    <cellStyle name="입력 2 3 2 5" xfId="9812"/>
    <cellStyle name="입력 2 3 2 5 2" xfId="15778"/>
    <cellStyle name="입력 2 3 2 5 3" xfId="21534"/>
    <cellStyle name="입력 2 3 2 5 4" xfId="27016"/>
    <cellStyle name="입력 2 3 2 6" xfId="9813"/>
    <cellStyle name="입력 2 3 2 6 2" xfId="15779"/>
    <cellStyle name="입력 2 3 2 6 3" xfId="21535"/>
    <cellStyle name="입력 2 3 2 6 4" xfId="27017"/>
    <cellStyle name="입력 2 3 2 7" xfId="9814"/>
    <cellStyle name="입력 2 3 2 7 2" xfId="15780"/>
    <cellStyle name="입력 2 3 2 7 3" xfId="21536"/>
    <cellStyle name="입력 2 3 2 7 4" xfId="27018"/>
    <cellStyle name="입력 2 3 2 8" xfId="9815"/>
    <cellStyle name="입력 2 3 2 8 2" xfId="15781"/>
    <cellStyle name="입력 2 3 2 8 3" xfId="21537"/>
    <cellStyle name="입력 2 3 2 8 4" xfId="27019"/>
    <cellStyle name="입력 2 3 2 9" xfId="9816"/>
    <cellStyle name="입력 2 3 2 9 2" xfId="15782"/>
    <cellStyle name="입력 2 3 2 9 3" xfId="21538"/>
    <cellStyle name="입력 2 3 2 9 4" xfId="27020"/>
    <cellStyle name="입력 2 3 3" xfId="5916"/>
    <cellStyle name="입력 2 3 3 10" xfId="9817"/>
    <cellStyle name="입력 2 3 3 10 2" xfId="15783"/>
    <cellStyle name="입력 2 3 3 10 3" xfId="21539"/>
    <cellStyle name="입력 2 3 3 10 4" xfId="27021"/>
    <cellStyle name="입력 2 3 3 11" xfId="11889"/>
    <cellStyle name="입력 2 3 3 12" xfId="17646"/>
    <cellStyle name="입력 2 3 3 13" xfId="23143"/>
    <cellStyle name="입력 2 3 3 2" xfId="9818"/>
    <cellStyle name="입력 2 3 3 2 2" xfId="15784"/>
    <cellStyle name="입력 2 3 3 2 3" xfId="21540"/>
    <cellStyle name="입력 2 3 3 2 4" xfId="27022"/>
    <cellStyle name="입력 2 3 3 3" xfId="9819"/>
    <cellStyle name="입력 2 3 3 3 2" xfId="15785"/>
    <cellStyle name="입력 2 3 3 3 3" xfId="21541"/>
    <cellStyle name="입력 2 3 3 3 4" xfId="27023"/>
    <cellStyle name="입력 2 3 3 4" xfId="9820"/>
    <cellStyle name="입력 2 3 3 4 2" xfId="15786"/>
    <cellStyle name="입력 2 3 3 4 3" xfId="21542"/>
    <cellStyle name="입력 2 3 3 4 4" xfId="27024"/>
    <cellStyle name="입력 2 3 3 5" xfId="9821"/>
    <cellStyle name="입력 2 3 3 5 2" xfId="15787"/>
    <cellStyle name="입력 2 3 3 5 3" xfId="21543"/>
    <cellStyle name="입력 2 3 3 5 4" xfId="27025"/>
    <cellStyle name="입력 2 3 3 6" xfId="9822"/>
    <cellStyle name="입력 2 3 3 6 2" xfId="15788"/>
    <cellStyle name="입력 2 3 3 6 3" xfId="21544"/>
    <cellStyle name="입력 2 3 3 6 4" xfId="27026"/>
    <cellStyle name="입력 2 3 3 7" xfId="9823"/>
    <cellStyle name="입력 2 3 3 7 2" xfId="15789"/>
    <cellStyle name="입력 2 3 3 7 3" xfId="21545"/>
    <cellStyle name="입력 2 3 3 7 4" xfId="27027"/>
    <cellStyle name="입력 2 3 3 8" xfId="9824"/>
    <cellStyle name="입력 2 3 3 8 2" xfId="15790"/>
    <cellStyle name="입력 2 3 3 8 3" xfId="21546"/>
    <cellStyle name="입력 2 3 3 8 4" xfId="27028"/>
    <cellStyle name="입력 2 3 3 9" xfId="9825"/>
    <cellStyle name="입력 2 3 3 9 2" xfId="15791"/>
    <cellStyle name="입력 2 3 3 9 3" xfId="21547"/>
    <cellStyle name="입력 2 3 3 9 4" xfId="27029"/>
    <cellStyle name="입력 2 3 4" xfId="9826"/>
    <cellStyle name="입력 2 3 4 2" xfId="15792"/>
    <cellStyle name="입력 2 3 4 3" xfId="21548"/>
    <cellStyle name="입력 2 3 4 4" xfId="27030"/>
    <cellStyle name="입력 2 3 5" xfId="9827"/>
    <cellStyle name="입력 2 3 5 2" xfId="15793"/>
    <cellStyle name="입력 2 3 5 3" xfId="21549"/>
    <cellStyle name="입력 2 3 5 4" xfId="27031"/>
    <cellStyle name="입력 2 3 6" xfId="9828"/>
    <cellStyle name="입력 2 3 6 2" xfId="15794"/>
    <cellStyle name="입력 2 3 6 3" xfId="21550"/>
    <cellStyle name="입력 2 3 6 4" xfId="27032"/>
    <cellStyle name="입력 2 3 7" xfId="9829"/>
    <cellStyle name="입력 2 3 7 2" xfId="15795"/>
    <cellStyle name="입력 2 3 7 3" xfId="21551"/>
    <cellStyle name="입력 2 3 7 4" xfId="27033"/>
    <cellStyle name="입력 2 3 8" xfId="9830"/>
    <cellStyle name="입력 2 3 8 2" xfId="15796"/>
    <cellStyle name="입력 2 3 8 3" xfId="21552"/>
    <cellStyle name="입력 2 3 8 4" xfId="27034"/>
    <cellStyle name="입력 2 3 9" xfId="9831"/>
    <cellStyle name="입력 2 3 9 2" xfId="15797"/>
    <cellStyle name="입력 2 3 9 3" xfId="21553"/>
    <cellStyle name="입력 2 3 9 4" xfId="27035"/>
    <cellStyle name="입력 2 4" xfId="5534"/>
    <cellStyle name="입력 2 4 2" xfId="5822"/>
    <cellStyle name="입력 2 4 2 10" xfId="11795"/>
    <cellStyle name="입력 2 4 2 11" xfId="17558"/>
    <cellStyle name="입력 2 4 2 12" xfId="23074"/>
    <cellStyle name="입력 2 4 2 2" xfId="9832"/>
    <cellStyle name="입력 2 4 2 2 2" xfId="15798"/>
    <cellStyle name="입력 2 4 2 2 3" xfId="21554"/>
    <cellStyle name="입력 2 4 2 2 4" xfId="27036"/>
    <cellStyle name="입력 2 4 2 3" xfId="9833"/>
    <cellStyle name="입력 2 4 2 3 2" xfId="15799"/>
    <cellStyle name="입력 2 4 2 3 3" xfId="21555"/>
    <cellStyle name="입력 2 4 2 3 4" xfId="27037"/>
    <cellStyle name="입력 2 4 2 4" xfId="9834"/>
    <cellStyle name="입력 2 4 2 4 2" xfId="15800"/>
    <cellStyle name="입력 2 4 2 4 3" xfId="21556"/>
    <cellStyle name="입력 2 4 2 4 4" xfId="27038"/>
    <cellStyle name="입력 2 4 2 5" xfId="9835"/>
    <cellStyle name="입력 2 4 2 5 2" xfId="15801"/>
    <cellStyle name="입력 2 4 2 5 3" xfId="21557"/>
    <cellStyle name="입력 2 4 2 5 4" xfId="27039"/>
    <cellStyle name="입력 2 4 2 6" xfId="9836"/>
    <cellStyle name="입력 2 4 2 6 2" xfId="15802"/>
    <cellStyle name="입력 2 4 2 6 3" xfId="21558"/>
    <cellStyle name="입력 2 4 2 6 4" xfId="27040"/>
    <cellStyle name="입력 2 4 2 7" xfId="9837"/>
    <cellStyle name="입력 2 4 2 7 2" xfId="15803"/>
    <cellStyle name="입력 2 4 2 7 3" xfId="21559"/>
    <cellStyle name="입력 2 4 2 7 4" xfId="27041"/>
    <cellStyle name="입력 2 4 2 8" xfId="9838"/>
    <cellStyle name="입력 2 4 2 8 2" xfId="15804"/>
    <cellStyle name="입력 2 4 2 8 3" xfId="21560"/>
    <cellStyle name="입력 2 4 2 8 4" xfId="27042"/>
    <cellStyle name="입력 2 4 2 9" xfId="9839"/>
    <cellStyle name="입력 2 4 2 9 2" xfId="15805"/>
    <cellStyle name="입력 2 4 2 9 3" xfId="21561"/>
    <cellStyle name="입력 2 4 2 9 4" xfId="27043"/>
    <cellStyle name="입력 2 4 3" xfId="6045"/>
    <cellStyle name="입력 2 4 3 10" xfId="9840"/>
    <cellStyle name="입력 2 4 3 10 2" xfId="15806"/>
    <cellStyle name="입력 2 4 3 10 3" xfId="21562"/>
    <cellStyle name="입력 2 4 3 10 4" xfId="27044"/>
    <cellStyle name="입력 2 4 3 11" xfId="12017"/>
    <cellStyle name="입력 2 4 3 12" xfId="17774"/>
    <cellStyle name="입력 2 4 3 13" xfId="23271"/>
    <cellStyle name="입력 2 4 3 2" xfId="9841"/>
    <cellStyle name="입력 2 4 3 2 2" xfId="15807"/>
    <cellStyle name="입력 2 4 3 2 3" xfId="21563"/>
    <cellStyle name="입력 2 4 3 2 4" xfId="27045"/>
    <cellStyle name="입력 2 4 3 3" xfId="9842"/>
    <cellStyle name="입력 2 4 3 3 2" xfId="15808"/>
    <cellStyle name="입력 2 4 3 3 3" xfId="21564"/>
    <cellStyle name="입력 2 4 3 3 4" xfId="27046"/>
    <cellStyle name="입력 2 4 3 4" xfId="9843"/>
    <cellStyle name="입력 2 4 3 4 2" xfId="15809"/>
    <cellStyle name="입력 2 4 3 4 3" xfId="21565"/>
    <cellStyle name="입력 2 4 3 4 4" xfId="27047"/>
    <cellStyle name="입력 2 4 3 5" xfId="9844"/>
    <cellStyle name="입력 2 4 3 5 2" xfId="15810"/>
    <cellStyle name="입력 2 4 3 5 3" xfId="21566"/>
    <cellStyle name="입력 2 4 3 5 4" xfId="27048"/>
    <cellStyle name="입력 2 4 3 6" xfId="9845"/>
    <cellStyle name="입력 2 4 3 6 2" xfId="15811"/>
    <cellStyle name="입력 2 4 3 6 3" xfId="21567"/>
    <cellStyle name="입력 2 4 3 6 4" xfId="27049"/>
    <cellStyle name="입력 2 4 3 7" xfId="9846"/>
    <cellStyle name="입력 2 4 3 7 2" xfId="15812"/>
    <cellStyle name="입력 2 4 3 7 3" xfId="21568"/>
    <cellStyle name="입력 2 4 3 7 4" xfId="27050"/>
    <cellStyle name="입력 2 4 3 8" xfId="9847"/>
    <cellStyle name="입력 2 4 3 8 2" xfId="15813"/>
    <cellStyle name="입력 2 4 3 8 3" xfId="21569"/>
    <cellStyle name="입력 2 4 3 8 4" xfId="27051"/>
    <cellStyle name="입력 2 4 3 9" xfId="9848"/>
    <cellStyle name="입력 2 4 3 9 2" xfId="15814"/>
    <cellStyle name="입력 2 4 3 9 3" xfId="21570"/>
    <cellStyle name="입력 2 4 3 9 4" xfId="27052"/>
    <cellStyle name="입력 2 4 4" xfId="9849"/>
    <cellStyle name="입력 2 4 4 2" xfId="15815"/>
    <cellStyle name="입력 2 4 4 3" xfId="21571"/>
    <cellStyle name="입력 2 4 4 4" xfId="27053"/>
    <cellStyle name="입력 2 4 5" xfId="9850"/>
    <cellStyle name="입력 2 4 5 2" xfId="15816"/>
    <cellStyle name="입력 2 4 5 3" xfId="21572"/>
    <cellStyle name="입력 2 4 5 4" xfId="27054"/>
    <cellStyle name="입력 2 4 6" xfId="9851"/>
    <cellStyle name="입력 2 4 6 2" xfId="15817"/>
    <cellStyle name="입력 2 4 6 3" xfId="21573"/>
    <cellStyle name="입력 2 4 6 4" xfId="27055"/>
    <cellStyle name="입력 2 4 7" xfId="11527"/>
    <cellStyle name="입력 2 4 8" xfId="17315"/>
    <cellStyle name="입력 2 5" xfId="5451"/>
    <cellStyle name="입력 2 5 2" xfId="5739"/>
    <cellStyle name="입력 2 5 2 10" xfId="11712"/>
    <cellStyle name="입력 2 5 2 11" xfId="17479"/>
    <cellStyle name="입력 2 5 2 12" xfId="22999"/>
    <cellStyle name="입력 2 5 2 2" xfId="9852"/>
    <cellStyle name="입력 2 5 2 2 2" xfId="15818"/>
    <cellStyle name="입력 2 5 2 2 3" xfId="21574"/>
    <cellStyle name="입력 2 5 2 2 4" xfId="27056"/>
    <cellStyle name="입력 2 5 2 3" xfId="9853"/>
    <cellStyle name="입력 2 5 2 3 2" xfId="15819"/>
    <cellStyle name="입력 2 5 2 3 3" xfId="21575"/>
    <cellStyle name="입력 2 5 2 3 4" xfId="27057"/>
    <cellStyle name="입력 2 5 2 4" xfId="9854"/>
    <cellStyle name="입력 2 5 2 4 2" xfId="15820"/>
    <cellStyle name="입력 2 5 2 4 3" xfId="21576"/>
    <cellStyle name="입력 2 5 2 4 4" xfId="27058"/>
    <cellStyle name="입력 2 5 2 5" xfId="9855"/>
    <cellStyle name="입력 2 5 2 5 2" xfId="15821"/>
    <cellStyle name="입력 2 5 2 5 3" xfId="21577"/>
    <cellStyle name="입력 2 5 2 5 4" xfId="27059"/>
    <cellStyle name="입력 2 5 2 6" xfId="9856"/>
    <cellStyle name="입력 2 5 2 6 2" xfId="15822"/>
    <cellStyle name="입력 2 5 2 6 3" xfId="21578"/>
    <cellStyle name="입력 2 5 2 6 4" xfId="27060"/>
    <cellStyle name="입력 2 5 2 7" xfId="9857"/>
    <cellStyle name="입력 2 5 2 7 2" xfId="15823"/>
    <cellStyle name="입력 2 5 2 7 3" xfId="21579"/>
    <cellStyle name="입력 2 5 2 7 4" xfId="27061"/>
    <cellStyle name="입력 2 5 2 8" xfId="9858"/>
    <cellStyle name="입력 2 5 2 8 2" xfId="15824"/>
    <cellStyle name="입력 2 5 2 8 3" xfId="21580"/>
    <cellStyle name="입력 2 5 2 8 4" xfId="27062"/>
    <cellStyle name="입력 2 5 2 9" xfId="9859"/>
    <cellStyle name="입력 2 5 2 9 2" xfId="15825"/>
    <cellStyle name="입력 2 5 2 9 3" xfId="21581"/>
    <cellStyle name="입력 2 5 2 9 4" xfId="27063"/>
    <cellStyle name="입력 2 5 3" xfId="5967"/>
    <cellStyle name="입력 2 5 3 10" xfId="9860"/>
    <cellStyle name="입력 2 5 3 10 2" xfId="15826"/>
    <cellStyle name="입력 2 5 3 10 3" xfId="21582"/>
    <cellStyle name="입력 2 5 3 10 4" xfId="27064"/>
    <cellStyle name="입력 2 5 3 11" xfId="11940"/>
    <cellStyle name="입력 2 5 3 12" xfId="17697"/>
    <cellStyle name="입력 2 5 3 13" xfId="23194"/>
    <cellStyle name="입력 2 5 3 2" xfId="9861"/>
    <cellStyle name="입력 2 5 3 2 2" xfId="15827"/>
    <cellStyle name="입력 2 5 3 2 3" xfId="21583"/>
    <cellStyle name="입력 2 5 3 2 4" xfId="27065"/>
    <cellStyle name="입력 2 5 3 3" xfId="9862"/>
    <cellStyle name="입력 2 5 3 3 2" xfId="15828"/>
    <cellStyle name="입력 2 5 3 3 3" xfId="21584"/>
    <cellStyle name="입력 2 5 3 3 4" xfId="27066"/>
    <cellStyle name="입력 2 5 3 4" xfId="9863"/>
    <cellStyle name="입력 2 5 3 4 2" xfId="15829"/>
    <cellStyle name="입력 2 5 3 4 3" xfId="21585"/>
    <cellStyle name="입력 2 5 3 4 4" xfId="27067"/>
    <cellStyle name="입력 2 5 3 5" xfId="9864"/>
    <cellStyle name="입력 2 5 3 5 2" xfId="15830"/>
    <cellStyle name="입력 2 5 3 5 3" xfId="21586"/>
    <cellStyle name="입력 2 5 3 5 4" xfId="27068"/>
    <cellStyle name="입력 2 5 3 6" xfId="9865"/>
    <cellStyle name="입력 2 5 3 6 2" xfId="15831"/>
    <cellStyle name="입력 2 5 3 6 3" xfId="21587"/>
    <cellStyle name="입력 2 5 3 6 4" xfId="27069"/>
    <cellStyle name="입력 2 5 3 7" xfId="9866"/>
    <cellStyle name="입력 2 5 3 7 2" xfId="15832"/>
    <cellStyle name="입력 2 5 3 7 3" xfId="21588"/>
    <cellStyle name="입력 2 5 3 7 4" xfId="27070"/>
    <cellStyle name="입력 2 5 3 8" xfId="9867"/>
    <cellStyle name="입력 2 5 3 8 2" xfId="15833"/>
    <cellStyle name="입력 2 5 3 8 3" xfId="21589"/>
    <cellStyle name="입력 2 5 3 8 4" xfId="27071"/>
    <cellStyle name="입력 2 5 3 9" xfId="9868"/>
    <cellStyle name="입력 2 5 3 9 2" xfId="15834"/>
    <cellStyle name="입력 2 5 3 9 3" xfId="21590"/>
    <cellStyle name="입력 2 5 3 9 4" xfId="27072"/>
    <cellStyle name="입력 2 5 4" xfId="9869"/>
    <cellStyle name="입력 2 5 4 2" xfId="15835"/>
    <cellStyle name="입력 2 5 4 3" xfId="21591"/>
    <cellStyle name="입력 2 5 4 4" xfId="27073"/>
    <cellStyle name="입력 2 5 5" xfId="9870"/>
    <cellStyle name="입력 2 5 5 2" xfId="15836"/>
    <cellStyle name="입력 2 5 5 3" xfId="21592"/>
    <cellStyle name="입력 2 5 5 4" xfId="27074"/>
    <cellStyle name="입력 2 5 6" xfId="9871"/>
    <cellStyle name="입력 2 5 6 2" xfId="15837"/>
    <cellStyle name="입력 2 5 6 3" xfId="21593"/>
    <cellStyle name="입력 2 5 6 4" xfId="27075"/>
    <cellStyle name="입력 2 5 7" xfId="9872"/>
    <cellStyle name="입력 2 5 7 2" xfId="15838"/>
    <cellStyle name="입력 2 5 7 3" xfId="21594"/>
    <cellStyle name="입력 2 5 7 4" xfId="27076"/>
    <cellStyle name="입력 2 5 8" xfId="11445"/>
    <cellStyle name="입력 2 5 9" xfId="17239"/>
    <cellStyle name="입력 2 6" xfId="5508"/>
    <cellStyle name="입력 2 6 10" xfId="17291"/>
    <cellStyle name="입력 2 6 11" xfId="22891"/>
    <cellStyle name="입력 2 6 2" xfId="5796"/>
    <cellStyle name="입력 2 6 2 10" xfId="9873"/>
    <cellStyle name="입력 2 6 2 10 2" xfId="15839"/>
    <cellStyle name="입력 2 6 2 10 3" xfId="21595"/>
    <cellStyle name="입력 2 6 2 10 4" xfId="27077"/>
    <cellStyle name="입력 2 6 2 11" xfId="11769"/>
    <cellStyle name="입력 2 6 2 12" xfId="17533"/>
    <cellStyle name="입력 2 6 2 13" xfId="23049"/>
    <cellStyle name="입력 2 6 2 2" xfId="9874"/>
    <cellStyle name="입력 2 6 2 2 2" xfId="15840"/>
    <cellStyle name="입력 2 6 2 2 3" xfId="21596"/>
    <cellStyle name="입력 2 6 2 2 4" xfId="27078"/>
    <cellStyle name="입력 2 6 2 3" xfId="9875"/>
    <cellStyle name="입력 2 6 2 3 2" xfId="15841"/>
    <cellStyle name="입력 2 6 2 3 3" xfId="21597"/>
    <cellStyle name="입력 2 6 2 3 4" xfId="27079"/>
    <cellStyle name="입력 2 6 2 4" xfId="9876"/>
    <cellStyle name="입력 2 6 2 4 2" xfId="15842"/>
    <cellStyle name="입력 2 6 2 4 3" xfId="21598"/>
    <cellStyle name="입력 2 6 2 4 4" xfId="27080"/>
    <cellStyle name="입력 2 6 2 5" xfId="9877"/>
    <cellStyle name="입력 2 6 2 5 2" xfId="15843"/>
    <cellStyle name="입력 2 6 2 5 3" xfId="21599"/>
    <cellStyle name="입력 2 6 2 5 4" xfId="27081"/>
    <cellStyle name="입력 2 6 2 6" xfId="9878"/>
    <cellStyle name="입력 2 6 2 6 2" xfId="15844"/>
    <cellStyle name="입력 2 6 2 6 3" xfId="21600"/>
    <cellStyle name="입력 2 6 2 6 4" xfId="27082"/>
    <cellStyle name="입력 2 6 2 7" xfId="9879"/>
    <cellStyle name="입력 2 6 2 7 2" xfId="15845"/>
    <cellStyle name="입력 2 6 2 7 3" xfId="21601"/>
    <cellStyle name="입력 2 6 2 7 4" xfId="27083"/>
    <cellStyle name="입력 2 6 2 8" xfId="9880"/>
    <cellStyle name="입력 2 6 2 8 2" xfId="15846"/>
    <cellStyle name="입력 2 6 2 8 3" xfId="21602"/>
    <cellStyle name="입력 2 6 2 8 4" xfId="27084"/>
    <cellStyle name="입력 2 6 2 9" xfId="9881"/>
    <cellStyle name="입력 2 6 2 9 2" xfId="15847"/>
    <cellStyle name="입력 2 6 2 9 3" xfId="21603"/>
    <cellStyle name="입력 2 6 2 9 4" xfId="27085"/>
    <cellStyle name="입력 2 6 3" xfId="6019"/>
    <cellStyle name="입력 2 6 3 10" xfId="9882"/>
    <cellStyle name="입력 2 6 3 10 2" xfId="15848"/>
    <cellStyle name="입력 2 6 3 10 3" xfId="21604"/>
    <cellStyle name="입력 2 6 3 10 4" xfId="27086"/>
    <cellStyle name="입력 2 6 3 11" xfId="11992"/>
    <cellStyle name="입력 2 6 3 12" xfId="17749"/>
    <cellStyle name="입력 2 6 3 13" xfId="23246"/>
    <cellStyle name="입력 2 6 3 2" xfId="9883"/>
    <cellStyle name="입력 2 6 3 2 2" xfId="15849"/>
    <cellStyle name="입력 2 6 3 2 3" xfId="21605"/>
    <cellStyle name="입력 2 6 3 2 4" xfId="27087"/>
    <cellStyle name="입력 2 6 3 3" xfId="9884"/>
    <cellStyle name="입력 2 6 3 3 2" xfId="15850"/>
    <cellStyle name="입력 2 6 3 3 3" xfId="21606"/>
    <cellStyle name="입력 2 6 3 3 4" xfId="27088"/>
    <cellStyle name="입력 2 6 3 4" xfId="9885"/>
    <cellStyle name="입력 2 6 3 4 2" xfId="15851"/>
    <cellStyle name="입력 2 6 3 4 3" xfId="21607"/>
    <cellStyle name="입력 2 6 3 4 4" xfId="27089"/>
    <cellStyle name="입력 2 6 3 5" xfId="9886"/>
    <cellStyle name="입력 2 6 3 5 2" xfId="15852"/>
    <cellStyle name="입력 2 6 3 5 3" xfId="21608"/>
    <cellStyle name="입력 2 6 3 5 4" xfId="27090"/>
    <cellStyle name="입력 2 6 3 6" xfId="9887"/>
    <cellStyle name="입력 2 6 3 6 2" xfId="15853"/>
    <cellStyle name="입력 2 6 3 6 3" xfId="21609"/>
    <cellStyle name="입력 2 6 3 6 4" xfId="27091"/>
    <cellStyle name="입력 2 6 3 7" xfId="9888"/>
    <cellStyle name="입력 2 6 3 7 2" xfId="15854"/>
    <cellStyle name="입력 2 6 3 7 3" xfId="21610"/>
    <cellStyle name="입력 2 6 3 7 4" xfId="27092"/>
    <cellStyle name="입력 2 6 3 8" xfId="9889"/>
    <cellStyle name="입력 2 6 3 8 2" xfId="15855"/>
    <cellStyle name="입력 2 6 3 8 3" xfId="21611"/>
    <cellStyle name="입력 2 6 3 8 4" xfId="27093"/>
    <cellStyle name="입력 2 6 3 9" xfId="9890"/>
    <cellStyle name="입력 2 6 3 9 2" xfId="15856"/>
    <cellStyle name="입력 2 6 3 9 3" xfId="21612"/>
    <cellStyle name="입력 2 6 3 9 4" xfId="27094"/>
    <cellStyle name="입력 2 6 4" xfId="9891"/>
    <cellStyle name="입력 2 6 4 2" xfId="15857"/>
    <cellStyle name="입력 2 6 4 3" xfId="21613"/>
    <cellStyle name="입력 2 6 4 4" xfId="27095"/>
    <cellStyle name="입력 2 6 5" xfId="9892"/>
    <cellStyle name="입력 2 6 5 2" xfId="15858"/>
    <cellStyle name="입력 2 6 5 3" xfId="21614"/>
    <cellStyle name="입력 2 6 5 4" xfId="27096"/>
    <cellStyle name="입력 2 6 6" xfId="9893"/>
    <cellStyle name="입력 2 6 6 2" xfId="15859"/>
    <cellStyle name="입력 2 6 6 3" xfId="21615"/>
    <cellStyle name="입력 2 6 6 4" xfId="27097"/>
    <cellStyle name="입력 2 6 7" xfId="9894"/>
    <cellStyle name="입력 2 6 7 2" xfId="15860"/>
    <cellStyle name="입력 2 6 7 3" xfId="21616"/>
    <cellStyle name="입력 2 6 7 4" xfId="27098"/>
    <cellStyle name="입력 2 6 8" xfId="9895"/>
    <cellStyle name="입력 2 6 8 2" xfId="15861"/>
    <cellStyle name="입력 2 6 8 3" xfId="21617"/>
    <cellStyle name="입력 2 6 8 4" xfId="27099"/>
    <cellStyle name="입력 2 6 9" xfId="11502"/>
    <cellStyle name="입력 2 7" xfId="9896"/>
    <cellStyle name="입력 2 7 2" xfId="15862"/>
    <cellStyle name="입력 2 7 3" xfId="21618"/>
    <cellStyle name="입력 2 7 4" xfId="27100"/>
    <cellStyle name="입력 2 8" xfId="11229"/>
    <cellStyle name="입력 3" xfId="629"/>
    <cellStyle name="입력 3 2" xfId="5154"/>
    <cellStyle name="입력 3 2 2" xfId="5516"/>
    <cellStyle name="입력 3 2 2 2" xfId="5804"/>
    <cellStyle name="입력 3 2 2 2 10" xfId="11777"/>
    <cellStyle name="입력 3 2 2 2 11" xfId="17541"/>
    <cellStyle name="입력 3 2 2 2 12" xfId="23057"/>
    <cellStyle name="입력 3 2 2 2 2" xfId="9897"/>
    <cellStyle name="입력 3 2 2 2 2 2" xfId="15863"/>
    <cellStyle name="입력 3 2 2 2 2 3" xfId="21619"/>
    <cellStyle name="입력 3 2 2 2 2 4" xfId="27101"/>
    <cellStyle name="입력 3 2 2 2 3" xfId="9898"/>
    <cellStyle name="입력 3 2 2 2 3 2" xfId="15864"/>
    <cellStyle name="입력 3 2 2 2 3 3" xfId="21620"/>
    <cellStyle name="입력 3 2 2 2 3 4" xfId="27102"/>
    <cellStyle name="입력 3 2 2 2 4" xfId="9899"/>
    <cellStyle name="입력 3 2 2 2 4 2" xfId="15865"/>
    <cellStyle name="입력 3 2 2 2 4 3" xfId="21621"/>
    <cellStyle name="입력 3 2 2 2 4 4" xfId="27103"/>
    <cellStyle name="입력 3 2 2 2 5" xfId="9900"/>
    <cellStyle name="입력 3 2 2 2 5 2" xfId="15866"/>
    <cellStyle name="입력 3 2 2 2 5 3" xfId="21622"/>
    <cellStyle name="입력 3 2 2 2 5 4" xfId="27104"/>
    <cellStyle name="입력 3 2 2 2 6" xfId="9901"/>
    <cellStyle name="입력 3 2 2 2 6 2" xfId="15867"/>
    <cellStyle name="입력 3 2 2 2 6 3" xfId="21623"/>
    <cellStyle name="입력 3 2 2 2 6 4" xfId="27105"/>
    <cellStyle name="입력 3 2 2 2 7" xfId="9902"/>
    <cellStyle name="입력 3 2 2 2 7 2" xfId="15868"/>
    <cellStyle name="입력 3 2 2 2 7 3" xfId="21624"/>
    <cellStyle name="입력 3 2 2 2 7 4" xfId="27106"/>
    <cellStyle name="입력 3 2 2 2 8" xfId="9903"/>
    <cellStyle name="입력 3 2 2 2 8 2" xfId="15869"/>
    <cellStyle name="입력 3 2 2 2 8 3" xfId="21625"/>
    <cellStyle name="입력 3 2 2 2 8 4" xfId="27107"/>
    <cellStyle name="입력 3 2 2 2 9" xfId="9904"/>
    <cellStyle name="입력 3 2 2 2 9 2" xfId="15870"/>
    <cellStyle name="입력 3 2 2 2 9 3" xfId="21626"/>
    <cellStyle name="입력 3 2 2 2 9 4" xfId="27108"/>
    <cellStyle name="입력 3 2 2 3" xfId="6027"/>
    <cellStyle name="입력 3 2 2 3 10" xfId="9905"/>
    <cellStyle name="입력 3 2 2 3 10 2" xfId="15871"/>
    <cellStyle name="입력 3 2 2 3 10 3" xfId="21627"/>
    <cellStyle name="입력 3 2 2 3 10 4" xfId="27109"/>
    <cellStyle name="입력 3 2 2 3 11" xfId="12000"/>
    <cellStyle name="입력 3 2 2 3 12" xfId="17757"/>
    <cellStyle name="입력 3 2 2 3 13" xfId="23254"/>
    <cellStyle name="입력 3 2 2 3 2" xfId="9906"/>
    <cellStyle name="입력 3 2 2 3 2 2" xfId="15872"/>
    <cellStyle name="입력 3 2 2 3 2 3" xfId="21628"/>
    <cellStyle name="입력 3 2 2 3 2 4" xfId="27110"/>
    <cellStyle name="입력 3 2 2 3 3" xfId="9907"/>
    <cellStyle name="입력 3 2 2 3 3 2" xfId="15873"/>
    <cellStyle name="입력 3 2 2 3 3 3" xfId="21629"/>
    <cellStyle name="입력 3 2 2 3 3 4" xfId="27111"/>
    <cellStyle name="입력 3 2 2 3 4" xfId="9908"/>
    <cellStyle name="입력 3 2 2 3 4 2" xfId="15874"/>
    <cellStyle name="입력 3 2 2 3 4 3" xfId="21630"/>
    <cellStyle name="입력 3 2 2 3 4 4" xfId="27112"/>
    <cellStyle name="입력 3 2 2 3 5" xfId="9909"/>
    <cellStyle name="입력 3 2 2 3 5 2" xfId="15875"/>
    <cellStyle name="입력 3 2 2 3 5 3" xfId="21631"/>
    <cellStyle name="입력 3 2 2 3 5 4" xfId="27113"/>
    <cellStyle name="입력 3 2 2 3 6" xfId="9910"/>
    <cellStyle name="입력 3 2 2 3 6 2" xfId="15876"/>
    <cellStyle name="입력 3 2 2 3 6 3" xfId="21632"/>
    <cellStyle name="입력 3 2 2 3 6 4" xfId="27114"/>
    <cellStyle name="입력 3 2 2 3 7" xfId="9911"/>
    <cellStyle name="입력 3 2 2 3 7 2" xfId="15877"/>
    <cellStyle name="입력 3 2 2 3 7 3" xfId="21633"/>
    <cellStyle name="입력 3 2 2 3 7 4" xfId="27115"/>
    <cellStyle name="입력 3 2 2 3 8" xfId="9912"/>
    <cellStyle name="입력 3 2 2 3 8 2" xfId="15878"/>
    <cellStyle name="입력 3 2 2 3 8 3" xfId="21634"/>
    <cellStyle name="입력 3 2 2 3 8 4" xfId="27116"/>
    <cellStyle name="입력 3 2 2 3 9" xfId="9913"/>
    <cellStyle name="입력 3 2 2 3 9 2" xfId="15879"/>
    <cellStyle name="입력 3 2 2 3 9 3" xfId="21635"/>
    <cellStyle name="입력 3 2 2 3 9 4" xfId="27117"/>
    <cellStyle name="입력 3 2 2 4" xfId="9914"/>
    <cellStyle name="입력 3 2 2 4 2" xfId="15880"/>
    <cellStyle name="입력 3 2 2 4 3" xfId="21636"/>
    <cellStyle name="입력 3 2 2 4 4" xfId="27118"/>
    <cellStyle name="입력 3 2 2 5" xfId="9915"/>
    <cellStyle name="입력 3 2 2 5 2" xfId="15881"/>
    <cellStyle name="입력 3 2 2 5 3" xfId="21637"/>
    <cellStyle name="입력 3 2 2 5 4" xfId="27119"/>
    <cellStyle name="입력 3 2 2 6" xfId="9916"/>
    <cellStyle name="입력 3 2 2 6 2" xfId="15882"/>
    <cellStyle name="입력 3 2 2 6 3" xfId="21638"/>
    <cellStyle name="입력 3 2 2 6 4" xfId="27120"/>
    <cellStyle name="입력 3 2 2 7" xfId="11510"/>
    <cellStyle name="입력 3 2 2 8" xfId="17299"/>
    <cellStyle name="입력 3 2 3" xfId="5411"/>
    <cellStyle name="입력 3 2 3 2" xfId="5699"/>
    <cellStyle name="입력 3 2 3 2 10" xfId="11672"/>
    <cellStyle name="입력 3 2 3 2 11" xfId="17441"/>
    <cellStyle name="입력 3 2 3 2 12" xfId="22962"/>
    <cellStyle name="입력 3 2 3 2 2" xfId="9917"/>
    <cellStyle name="입력 3 2 3 2 2 2" xfId="15883"/>
    <cellStyle name="입력 3 2 3 2 2 3" xfId="21639"/>
    <cellStyle name="입력 3 2 3 2 2 4" xfId="27121"/>
    <cellStyle name="입력 3 2 3 2 3" xfId="9918"/>
    <cellStyle name="입력 3 2 3 2 3 2" xfId="15884"/>
    <cellStyle name="입력 3 2 3 2 3 3" xfId="21640"/>
    <cellStyle name="입력 3 2 3 2 3 4" xfId="27122"/>
    <cellStyle name="입력 3 2 3 2 4" xfId="9919"/>
    <cellStyle name="입력 3 2 3 2 4 2" xfId="15885"/>
    <cellStyle name="입력 3 2 3 2 4 3" xfId="21641"/>
    <cellStyle name="입력 3 2 3 2 4 4" xfId="27123"/>
    <cellStyle name="입력 3 2 3 2 5" xfId="9920"/>
    <cellStyle name="입력 3 2 3 2 5 2" xfId="15886"/>
    <cellStyle name="입력 3 2 3 2 5 3" xfId="21642"/>
    <cellStyle name="입력 3 2 3 2 5 4" xfId="27124"/>
    <cellStyle name="입력 3 2 3 2 6" xfId="9921"/>
    <cellStyle name="입력 3 2 3 2 6 2" xfId="15887"/>
    <cellStyle name="입력 3 2 3 2 6 3" xfId="21643"/>
    <cellStyle name="입력 3 2 3 2 6 4" xfId="27125"/>
    <cellStyle name="입력 3 2 3 2 7" xfId="9922"/>
    <cellStyle name="입력 3 2 3 2 7 2" xfId="15888"/>
    <cellStyle name="입력 3 2 3 2 7 3" xfId="21644"/>
    <cellStyle name="입력 3 2 3 2 7 4" xfId="27126"/>
    <cellStyle name="입력 3 2 3 2 8" xfId="9923"/>
    <cellStyle name="입력 3 2 3 2 8 2" xfId="15889"/>
    <cellStyle name="입력 3 2 3 2 8 3" xfId="21645"/>
    <cellStyle name="입력 3 2 3 2 8 4" xfId="27127"/>
    <cellStyle name="입력 3 2 3 2 9" xfId="9924"/>
    <cellStyle name="입력 3 2 3 2 9 2" xfId="15890"/>
    <cellStyle name="입력 3 2 3 2 9 3" xfId="21646"/>
    <cellStyle name="입력 3 2 3 2 9 4" xfId="27128"/>
    <cellStyle name="입력 3 2 3 3" xfId="5938"/>
    <cellStyle name="입력 3 2 3 3 10" xfId="9925"/>
    <cellStyle name="입력 3 2 3 3 10 2" xfId="15891"/>
    <cellStyle name="입력 3 2 3 3 10 3" xfId="21647"/>
    <cellStyle name="입력 3 2 3 3 10 4" xfId="27129"/>
    <cellStyle name="입력 3 2 3 3 11" xfId="11911"/>
    <cellStyle name="입력 3 2 3 3 12" xfId="17668"/>
    <cellStyle name="입력 3 2 3 3 13" xfId="23165"/>
    <cellStyle name="입력 3 2 3 3 2" xfId="9926"/>
    <cellStyle name="입력 3 2 3 3 2 2" xfId="15892"/>
    <cellStyle name="입력 3 2 3 3 2 3" xfId="21648"/>
    <cellStyle name="입력 3 2 3 3 2 4" xfId="27130"/>
    <cellStyle name="입력 3 2 3 3 3" xfId="9927"/>
    <cellStyle name="입력 3 2 3 3 3 2" xfId="15893"/>
    <cellStyle name="입력 3 2 3 3 3 3" xfId="21649"/>
    <cellStyle name="입력 3 2 3 3 3 4" xfId="27131"/>
    <cellStyle name="입력 3 2 3 3 4" xfId="9928"/>
    <cellStyle name="입력 3 2 3 3 4 2" xfId="15894"/>
    <cellStyle name="입력 3 2 3 3 4 3" xfId="21650"/>
    <cellStyle name="입력 3 2 3 3 4 4" xfId="27132"/>
    <cellStyle name="입력 3 2 3 3 5" xfId="9929"/>
    <cellStyle name="입력 3 2 3 3 5 2" xfId="15895"/>
    <cellStyle name="입력 3 2 3 3 5 3" xfId="21651"/>
    <cellStyle name="입력 3 2 3 3 5 4" xfId="27133"/>
    <cellStyle name="입력 3 2 3 3 6" xfId="9930"/>
    <cellStyle name="입력 3 2 3 3 6 2" xfId="15896"/>
    <cellStyle name="입력 3 2 3 3 6 3" xfId="21652"/>
    <cellStyle name="입력 3 2 3 3 6 4" xfId="27134"/>
    <cellStyle name="입력 3 2 3 3 7" xfId="9931"/>
    <cellStyle name="입력 3 2 3 3 7 2" xfId="15897"/>
    <cellStyle name="입력 3 2 3 3 7 3" xfId="21653"/>
    <cellStyle name="입력 3 2 3 3 7 4" xfId="27135"/>
    <cellStyle name="입력 3 2 3 3 8" xfId="9932"/>
    <cellStyle name="입력 3 2 3 3 8 2" xfId="15898"/>
    <cellStyle name="입력 3 2 3 3 8 3" xfId="21654"/>
    <cellStyle name="입력 3 2 3 3 8 4" xfId="27136"/>
    <cellStyle name="입력 3 2 3 3 9" xfId="9933"/>
    <cellStyle name="입력 3 2 3 3 9 2" xfId="15899"/>
    <cellStyle name="입력 3 2 3 3 9 3" xfId="21655"/>
    <cellStyle name="입력 3 2 3 3 9 4" xfId="27137"/>
    <cellStyle name="입력 3 2 3 4" xfId="9934"/>
    <cellStyle name="입력 3 2 3 4 2" xfId="15900"/>
    <cellStyle name="입력 3 2 3 4 3" xfId="21656"/>
    <cellStyle name="입력 3 2 3 4 4" xfId="27138"/>
    <cellStyle name="입력 3 2 3 5" xfId="9935"/>
    <cellStyle name="입력 3 2 3 5 2" xfId="15901"/>
    <cellStyle name="입력 3 2 3 5 3" xfId="21657"/>
    <cellStyle name="입력 3 2 3 5 4" xfId="27139"/>
    <cellStyle name="입력 3 2 3 6" xfId="9936"/>
    <cellStyle name="입력 3 2 3 6 2" xfId="15902"/>
    <cellStyle name="입력 3 2 3 6 3" xfId="21658"/>
    <cellStyle name="입력 3 2 3 6 4" xfId="27140"/>
    <cellStyle name="입력 3 2 3 7" xfId="11405"/>
    <cellStyle name="입력 3 2 3 8" xfId="17203"/>
    <cellStyle name="입력 3 2 4" xfId="5489"/>
    <cellStyle name="입력 3 2 4 2" xfId="5777"/>
    <cellStyle name="입력 3 2 4 2 10" xfId="11750"/>
    <cellStyle name="입력 3 2 4 2 11" xfId="17515"/>
    <cellStyle name="입력 3 2 4 2 12" xfId="23030"/>
    <cellStyle name="입력 3 2 4 2 2" xfId="9937"/>
    <cellStyle name="입력 3 2 4 2 2 2" xfId="15903"/>
    <cellStyle name="입력 3 2 4 2 2 3" xfId="21659"/>
    <cellStyle name="입력 3 2 4 2 2 4" xfId="27141"/>
    <cellStyle name="입력 3 2 4 2 3" xfId="9938"/>
    <cellStyle name="입력 3 2 4 2 3 2" xfId="15904"/>
    <cellStyle name="입력 3 2 4 2 3 3" xfId="21660"/>
    <cellStyle name="입력 3 2 4 2 3 4" xfId="27142"/>
    <cellStyle name="입력 3 2 4 2 4" xfId="9939"/>
    <cellStyle name="입력 3 2 4 2 4 2" xfId="15905"/>
    <cellStyle name="입력 3 2 4 2 4 3" xfId="21661"/>
    <cellStyle name="입력 3 2 4 2 4 4" xfId="27143"/>
    <cellStyle name="입력 3 2 4 2 5" xfId="9940"/>
    <cellStyle name="입력 3 2 4 2 5 2" xfId="15906"/>
    <cellStyle name="입력 3 2 4 2 5 3" xfId="21662"/>
    <cellStyle name="입력 3 2 4 2 5 4" xfId="27144"/>
    <cellStyle name="입력 3 2 4 2 6" xfId="9941"/>
    <cellStyle name="입력 3 2 4 2 6 2" xfId="15907"/>
    <cellStyle name="입력 3 2 4 2 6 3" xfId="21663"/>
    <cellStyle name="입력 3 2 4 2 6 4" xfId="27145"/>
    <cellStyle name="입력 3 2 4 2 7" xfId="9942"/>
    <cellStyle name="입력 3 2 4 2 7 2" xfId="15908"/>
    <cellStyle name="입력 3 2 4 2 7 3" xfId="21664"/>
    <cellStyle name="입력 3 2 4 2 7 4" xfId="27146"/>
    <cellStyle name="입력 3 2 4 2 8" xfId="9943"/>
    <cellStyle name="입력 3 2 4 2 8 2" xfId="15909"/>
    <cellStyle name="입력 3 2 4 2 8 3" xfId="21665"/>
    <cellStyle name="입력 3 2 4 2 8 4" xfId="27147"/>
    <cellStyle name="입력 3 2 4 2 9" xfId="9944"/>
    <cellStyle name="입력 3 2 4 2 9 2" xfId="15910"/>
    <cellStyle name="입력 3 2 4 2 9 3" xfId="21666"/>
    <cellStyle name="입력 3 2 4 2 9 4" xfId="27148"/>
    <cellStyle name="입력 3 2 4 3" xfId="6002"/>
    <cellStyle name="입력 3 2 4 3 10" xfId="9945"/>
    <cellStyle name="입력 3 2 4 3 10 2" xfId="15911"/>
    <cellStyle name="입력 3 2 4 3 10 3" xfId="21667"/>
    <cellStyle name="입력 3 2 4 3 10 4" xfId="27149"/>
    <cellStyle name="입력 3 2 4 3 11" xfId="11975"/>
    <cellStyle name="입력 3 2 4 3 12" xfId="17732"/>
    <cellStyle name="입력 3 2 4 3 13" xfId="23229"/>
    <cellStyle name="입력 3 2 4 3 2" xfId="9946"/>
    <cellStyle name="입력 3 2 4 3 2 2" xfId="15912"/>
    <cellStyle name="입력 3 2 4 3 2 3" xfId="21668"/>
    <cellStyle name="입력 3 2 4 3 2 4" xfId="27150"/>
    <cellStyle name="입력 3 2 4 3 3" xfId="9947"/>
    <cellStyle name="입력 3 2 4 3 3 2" xfId="15913"/>
    <cellStyle name="입력 3 2 4 3 3 3" xfId="21669"/>
    <cellStyle name="입력 3 2 4 3 3 4" xfId="27151"/>
    <cellStyle name="입력 3 2 4 3 4" xfId="9948"/>
    <cellStyle name="입력 3 2 4 3 4 2" xfId="15914"/>
    <cellStyle name="입력 3 2 4 3 4 3" xfId="21670"/>
    <cellStyle name="입력 3 2 4 3 4 4" xfId="27152"/>
    <cellStyle name="입력 3 2 4 3 5" xfId="9949"/>
    <cellStyle name="입력 3 2 4 3 5 2" xfId="15915"/>
    <cellStyle name="입력 3 2 4 3 5 3" xfId="21671"/>
    <cellStyle name="입력 3 2 4 3 5 4" xfId="27153"/>
    <cellStyle name="입력 3 2 4 3 6" xfId="9950"/>
    <cellStyle name="입력 3 2 4 3 6 2" xfId="15916"/>
    <cellStyle name="입력 3 2 4 3 6 3" xfId="21672"/>
    <cellStyle name="입력 3 2 4 3 6 4" xfId="27154"/>
    <cellStyle name="입력 3 2 4 3 7" xfId="9951"/>
    <cellStyle name="입력 3 2 4 3 7 2" xfId="15917"/>
    <cellStyle name="입력 3 2 4 3 7 3" xfId="21673"/>
    <cellStyle name="입력 3 2 4 3 7 4" xfId="27155"/>
    <cellStyle name="입력 3 2 4 3 8" xfId="9952"/>
    <cellStyle name="입력 3 2 4 3 8 2" xfId="15918"/>
    <cellStyle name="입력 3 2 4 3 8 3" xfId="21674"/>
    <cellStyle name="입력 3 2 4 3 8 4" xfId="27156"/>
    <cellStyle name="입력 3 2 4 3 9" xfId="9953"/>
    <cellStyle name="입력 3 2 4 3 9 2" xfId="15919"/>
    <cellStyle name="입력 3 2 4 3 9 3" xfId="21675"/>
    <cellStyle name="입력 3 2 4 3 9 4" xfId="27157"/>
    <cellStyle name="입력 3 2 4 4" xfId="9954"/>
    <cellStyle name="입력 3 2 4 4 2" xfId="15920"/>
    <cellStyle name="입력 3 2 4 4 3" xfId="21676"/>
    <cellStyle name="입력 3 2 4 4 4" xfId="27158"/>
    <cellStyle name="입력 3 2 4 5" xfId="9955"/>
    <cellStyle name="입력 3 2 4 5 2" xfId="15921"/>
    <cellStyle name="입력 3 2 4 5 3" xfId="21677"/>
    <cellStyle name="입력 3 2 4 5 4" xfId="27159"/>
    <cellStyle name="입력 3 2 4 6" xfId="9956"/>
    <cellStyle name="입력 3 2 4 6 2" xfId="15922"/>
    <cellStyle name="입력 3 2 4 6 3" xfId="21678"/>
    <cellStyle name="입력 3 2 4 6 4" xfId="27160"/>
    <cellStyle name="입력 3 2 4 7" xfId="9957"/>
    <cellStyle name="입력 3 2 4 7 2" xfId="15923"/>
    <cellStyle name="입력 3 2 4 7 3" xfId="21679"/>
    <cellStyle name="입력 3 2 4 7 4" xfId="27161"/>
    <cellStyle name="입력 3 2 4 8" xfId="11483"/>
    <cellStyle name="입력 3 2 4 9" xfId="17274"/>
    <cellStyle name="입력 3 2 5" xfId="5537"/>
    <cellStyle name="입력 3 2 5 10" xfId="17318"/>
    <cellStyle name="입력 3 2 5 11" xfId="22902"/>
    <cellStyle name="입력 3 2 5 2" xfId="5825"/>
    <cellStyle name="입력 3 2 5 2 10" xfId="9958"/>
    <cellStyle name="입력 3 2 5 2 10 2" xfId="15924"/>
    <cellStyle name="입력 3 2 5 2 10 3" xfId="21680"/>
    <cellStyle name="입력 3 2 5 2 10 4" xfId="27162"/>
    <cellStyle name="입력 3 2 5 2 11" xfId="11798"/>
    <cellStyle name="입력 3 2 5 2 12" xfId="17561"/>
    <cellStyle name="입력 3 2 5 2 13" xfId="23077"/>
    <cellStyle name="입력 3 2 5 2 2" xfId="9959"/>
    <cellStyle name="입력 3 2 5 2 2 2" xfId="15925"/>
    <cellStyle name="입력 3 2 5 2 2 3" xfId="21681"/>
    <cellStyle name="입력 3 2 5 2 2 4" xfId="27163"/>
    <cellStyle name="입력 3 2 5 2 3" xfId="9960"/>
    <cellStyle name="입력 3 2 5 2 3 2" xfId="15926"/>
    <cellStyle name="입력 3 2 5 2 3 3" xfId="21682"/>
    <cellStyle name="입력 3 2 5 2 3 4" xfId="27164"/>
    <cellStyle name="입력 3 2 5 2 4" xfId="9961"/>
    <cellStyle name="입력 3 2 5 2 4 2" xfId="15927"/>
    <cellStyle name="입력 3 2 5 2 4 3" xfId="21683"/>
    <cellStyle name="입력 3 2 5 2 4 4" xfId="27165"/>
    <cellStyle name="입력 3 2 5 2 5" xfId="9962"/>
    <cellStyle name="입력 3 2 5 2 5 2" xfId="15928"/>
    <cellStyle name="입력 3 2 5 2 5 3" xfId="21684"/>
    <cellStyle name="입력 3 2 5 2 5 4" xfId="27166"/>
    <cellStyle name="입력 3 2 5 2 6" xfId="9963"/>
    <cellStyle name="입력 3 2 5 2 6 2" xfId="15929"/>
    <cellStyle name="입력 3 2 5 2 6 3" xfId="21685"/>
    <cellStyle name="입력 3 2 5 2 6 4" xfId="27167"/>
    <cellStyle name="입력 3 2 5 2 7" xfId="9964"/>
    <cellStyle name="입력 3 2 5 2 7 2" xfId="15930"/>
    <cellStyle name="입력 3 2 5 2 7 3" xfId="21686"/>
    <cellStyle name="입력 3 2 5 2 7 4" xfId="27168"/>
    <cellStyle name="입력 3 2 5 2 8" xfId="9965"/>
    <cellStyle name="입력 3 2 5 2 8 2" xfId="15931"/>
    <cellStyle name="입력 3 2 5 2 8 3" xfId="21687"/>
    <cellStyle name="입력 3 2 5 2 8 4" xfId="27169"/>
    <cellStyle name="입력 3 2 5 2 9" xfId="9966"/>
    <cellStyle name="입력 3 2 5 2 9 2" xfId="15932"/>
    <cellStyle name="입력 3 2 5 2 9 3" xfId="21688"/>
    <cellStyle name="입력 3 2 5 2 9 4" xfId="27170"/>
    <cellStyle name="입력 3 2 5 3" xfId="6047"/>
    <cellStyle name="입력 3 2 5 3 10" xfId="9967"/>
    <cellStyle name="입력 3 2 5 3 10 2" xfId="15933"/>
    <cellStyle name="입력 3 2 5 3 10 3" xfId="21689"/>
    <cellStyle name="입력 3 2 5 3 10 4" xfId="27171"/>
    <cellStyle name="입력 3 2 5 3 11" xfId="12019"/>
    <cellStyle name="입력 3 2 5 3 12" xfId="17776"/>
    <cellStyle name="입력 3 2 5 3 13" xfId="23273"/>
    <cellStyle name="입력 3 2 5 3 2" xfId="9968"/>
    <cellStyle name="입력 3 2 5 3 2 2" xfId="15934"/>
    <cellStyle name="입력 3 2 5 3 2 3" xfId="21690"/>
    <cellStyle name="입력 3 2 5 3 2 4" xfId="27172"/>
    <cellStyle name="입력 3 2 5 3 3" xfId="9969"/>
    <cellStyle name="입력 3 2 5 3 3 2" xfId="15935"/>
    <cellStyle name="입력 3 2 5 3 3 3" xfId="21691"/>
    <cellStyle name="입력 3 2 5 3 3 4" xfId="27173"/>
    <cellStyle name="입력 3 2 5 3 4" xfId="9970"/>
    <cellStyle name="입력 3 2 5 3 4 2" xfId="15936"/>
    <cellStyle name="입력 3 2 5 3 4 3" xfId="21692"/>
    <cellStyle name="입력 3 2 5 3 4 4" xfId="27174"/>
    <cellStyle name="입력 3 2 5 3 5" xfId="9971"/>
    <cellStyle name="입력 3 2 5 3 5 2" xfId="15937"/>
    <cellStyle name="입력 3 2 5 3 5 3" xfId="21693"/>
    <cellStyle name="입력 3 2 5 3 5 4" xfId="27175"/>
    <cellStyle name="입력 3 2 5 3 6" xfId="9972"/>
    <cellStyle name="입력 3 2 5 3 6 2" xfId="15938"/>
    <cellStyle name="입력 3 2 5 3 6 3" xfId="21694"/>
    <cellStyle name="입력 3 2 5 3 6 4" xfId="27176"/>
    <cellStyle name="입력 3 2 5 3 7" xfId="9973"/>
    <cellStyle name="입력 3 2 5 3 7 2" xfId="15939"/>
    <cellStyle name="입력 3 2 5 3 7 3" xfId="21695"/>
    <cellStyle name="입력 3 2 5 3 7 4" xfId="27177"/>
    <cellStyle name="입력 3 2 5 3 8" xfId="9974"/>
    <cellStyle name="입력 3 2 5 3 8 2" xfId="15940"/>
    <cellStyle name="입력 3 2 5 3 8 3" xfId="21696"/>
    <cellStyle name="입력 3 2 5 3 8 4" xfId="27178"/>
    <cellStyle name="입력 3 2 5 3 9" xfId="9975"/>
    <cellStyle name="입력 3 2 5 3 9 2" xfId="15941"/>
    <cellStyle name="입력 3 2 5 3 9 3" xfId="21697"/>
    <cellStyle name="입력 3 2 5 3 9 4" xfId="27179"/>
    <cellStyle name="입력 3 2 5 4" xfId="9976"/>
    <cellStyle name="입력 3 2 5 4 2" xfId="15942"/>
    <cellStyle name="입력 3 2 5 4 3" xfId="21698"/>
    <cellStyle name="입력 3 2 5 4 4" xfId="27180"/>
    <cellStyle name="입력 3 2 5 5" xfId="9977"/>
    <cellStyle name="입력 3 2 5 5 2" xfId="15943"/>
    <cellStyle name="입력 3 2 5 5 3" xfId="21699"/>
    <cellStyle name="입력 3 2 5 5 4" xfId="27181"/>
    <cellStyle name="입력 3 2 5 6" xfId="9978"/>
    <cellStyle name="입력 3 2 5 6 2" xfId="15944"/>
    <cellStyle name="입력 3 2 5 6 3" xfId="21700"/>
    <cellStyle name="입력 3 2 5 6 4" xfId="27182"/>
    <cellStyle name="입력 3 2 5 7" xfId="9979"/>
    <cellStyle name="입력 3 2 5 7 2" xfId="15945"/>
    <cellStyle name="입력 3 2 5 7 3" xfId="21701"/>
    <cellStyle name="입력 3 2 5 7 4" xfId="27183"/>
    <cellStyle name="입력 3 2 5 8" xfId="9980"/>
    <cellStyle name="입력 3 2 5 8 2" xfId="15946"/>
    <cellStyle name="입력 3 2 5 8 3" xfId="21702"/>
    <cellStyle name="입력 3 2 5 8 4" xfId="27184"/>
    <cellStyle name="입력 3 2 5 9" xfId="11530"/>
    <cellStyle name="입력 3 2 6" xfId="9981"/>
    <cellStyle name="입력 3 2 6 2" xfId="15947"/>
    <cellStyle name="입력 3 2 6 3" xfId="21703"/>
    <cellStyle name="입력 3 2 6 4" xfId="27185"/>
    <cellStyle name="입력 3 2 7" xfId="9982"/>
    <cellStyle name="입력 3 2 7 2" xfId="15948"/>
    <cellStyle name="입력 3 2 7 3" xfId="21704"/>
    <cellStyle name="입력 3 2 7 4" xfId="27186"/>
    <cellStyle name="입력 3 2 8" xfId="11331"/>
    <cellStyle name="입력 3 2 9" xfId="11278"/>
    <cellStyle name="입력 3 3" xfId="5388"/>
    <cellStyle name="입력 3 3 10" xfId="9983"/>
    <cellStyle name="입력 3 3 10 2" xfId="15949"/>
    <cellStyle name="입력 3 3 10 3" xfId="21705"/>
    <cellStyle name="입력 3 3 10 4" xfId="27187"/>
    <cellStyle name="입력 3 3 11" xfId="11382"/>
    <cellStyle name="입력 3 3 12" xfId="17185"/>
    <cellStyle name="입력 3 3 13" xfId="11242"/>
    <cellStyle name="입력 3 3 2" xfId="5676"/>
    <cellStyle name="입력 3 3 2 10" xfId="11649"/>
    <cellStyle name="입력 3 3 2 11" xfId="17419"/>
    <cellStyle name="입력 3 3 2 12" xfId="22948"/>
    <cellStyle name="입력 3 3 2 2" xfId="9984"/>
    <cellStyle name="입력 3 3 2 2 2" xfId="15950"/>
    <cellStyle name="입력 3 3 2 2 3" xfId="21706"/>
    <cellStyle name="입력 3 3 2 2 4" xfId="27188"/>
    <cellStyle name="입력 3 3 2 3" xfId="9985"/>
    <cellStyle name="입력 3 3 2 3 2" xfId="15951"/>
    <cellStyle name="입력 3 3 2 3 3" xfId="21707"/>
    <cellStyle name="입력 3 3 2 3 4" xfId="27189"/>
    <cellStyle name="입력 3 3 2 4" xfId="9986"/>
    <cellStyle name="입력 3 3 2 4 2" xfId="15952"/>
    <cellStyle name="입력 3 3 2 4 3" xfId="21708"/>
    <cellStyle name="입력 3 3 2 4 4" xfId="27190"/>
    <cellStyle name="입력 3 3 2 5" xfId="9987"/>
    <cellStyle name="입력 3 3 2 5 2" xfId="15953"/>
    <cellStyle name="입력 3 3 2 5 3" xfId="21709"/>
    <cellStyle name="입력 3 3 2 5 4" xfId="27191"/>
    <cellStyle name="입력 3 3 2 6" xfId="9988"/>
    <cellStyle name="입력 3 3 2 6 2" xfId="15954"/>
    <cellStyle name="입력 3 3 2 6 3" xfId="21710"/>
    <cellStyle name="입력 3 3 2 6 4" xfId="27192"/>
    <cellStyle name="입력 3 3 2 7" xfId="9989"/>
    <cellStyle name="입력 3 3 2 7 2" xfId="15955"/>
    <cellStyle name="입력 3 3 2 7 3" xfId="21711"/>
    <cellStyle name="입력 3 3 2 7 4" xfId="27193"/>
    <cellStyle name="입력 3 3 2 8" xfId="9990"/>
    <cellStyle name="입력 3 3 2 8 2" xfId="15956"/>
    <cellStyle name="입력 3 3 2 8 3" xfId="21712"/>
    <cellStyle name="입력 3 3 2 8 4" xfId="27194"/>
    <cellStyle name="입력 3 3 2 9" xfId="9991"/>
    <cellStyle name="입력 3 3 2 9 2" xfId="15957"/>
    <cellStyle name="입력 3 3 2 9 3" xfId="21713"/>
    <cellStyle name="입력 3 3 2 9 4" xfId="27195"/>
    <cellStyle name="입력 3 3 3" xfId="5917"/>
    <cellStyle name="입력 3 3 3 10" xfId="9992"/>
    <cellStyle name="입력 3 3 3 10 2" xfId="15958"/>
    <cellStyle name="입력 3 3 3 10 3" xfId="21714"/>
    <cellStyle name="입력 3 3 3 10 4" xfId="27196"/>
    <cellStyle name="입력 3 3 3 11" xfId="11890"/>
    <cellStyle name="입력 3 3 3 12" xfId="17647"/>
    <cellStyle name="입력 3 3 3 13" xfId="23144"/>
    <cellStyle name="입력 3 3 3 2" xfId="9993"/>
    <cellStyle name="입력 3 3 3 2 2" xfId="15959"/>
    <cellStyle name="입력 3 3 3 2 3" xfId="21715"/>
    <cellStyle name="입력 3 3 3 2 4" xfId="27197"/>
    <cellStyle name="입력 3 3 3 3" xfId="9994"/>
    <cellStyle name="입력 3 3 3 3 2" xfId="15960"/>
    <cellStyle name="입력 3 3 3 3 3" xfId="21716"/>
    <cellStyle name="입력 3 3 3 3 4" xfId="27198"/>
    <cellStyle name="입력 3 3 3 4" xfId="9995"/>
    <cellStyle name="입력 3 3 3 4 2" xfId="15961"/>
    <cellStyle name="입력 3 3 3 4 3" xfId="21717"/>
    <cellStyle name="입력 3 3 3 4 4" xfId="27199"/>
    <cellStyle name="입력 3 3 3 5" xfId="9996"/>
    <cellStyle name="입력 3 3 3 5 2" xfId="15962"/>
    <cellStyle name="입력 3 3 3 5 3" xfId="21718"/>
    <cellStyle name="입력 3 3 3 5 4" xfId="27200"/>
    <cellStyle name="입력 3 3 3 6" xfId="9997"/>
    <cellStyle name="입력 3 3 3 6 2" xfId="15963"/>
    <cellStyle name="입력 3 3 3 6 3" xfId="21719"/>
    <cellStyle name="입력 3 3 3 6 4" xfId="27201"/>
    <cellStyle name="입력 3 3 3 7" xfId="9998"/>
    <cellStyle name="입력 3 3 3 7 2" xfId="15964"/>
    <cellStyle name="입력 3 3 3 7 3" xfId="21720"/>
    <cellStyle name="입력 3 3 3 7 4" xfId="27202"/>
    <cellStyle name="입력 3 3 3 8" xfId="9999"/>
    <cellStyle name="입력 3 3 3 8 2" xfId="15965"/>
    <cellStyle name="입력 3 3 3 8 3" xfId="21721"/>
    <cellStyle name="입력 3 3 3 8 4" xfId="27203"/>
    <cellStyle name="입력 3 3 3 9" xfId="10000"/>
    <cellStyle name="입력 3 3 3 9 2" xfId="15966"/>
    <cellStyle name="입력 3 3 3 9 3" xfId="21722"/>
    <cellStyle name="입력 3 3 3 9 4" xfId="27204"/>
    <cellStyle name="입력 3 3 4" xfId="10001"/>
    <cellStyle name="입력 3 3 4 2" xfId="15967"/>
    <cellStyle name="입력 3 3 4 3" xfId="21723"/>
    <cellStyle name="입력 3 3 4 4" xfId="27205"/>
    <cellStyle name="입력 3 3 5" xfId="10002"/>
    <cellStyle name="입력 3 3 5 2" xfId="15968"/>
    <cellStyle name="입력 3 3 5 3" xfId="21724"/>
    <cellStyle name="입력 3 3 5 4" xfId="27206"/>
    <cellStyle name="입력 3 3 6" xfId="10003"/>
    <cellStyle name="입력 3 3 6 2" xfId="15969"/>
    <cellStyle name="입력 3 3 6 3" xfId="21725"/>
    <cellStyle name="입력 3 3 6 4" xfId="27207"/>
    <cellStyle name="입력 3 3 7" xfId="10004"/>
    <cellStyle name="입력 3 3 7 2" xfId="15970"/>
    <cellStyle name="입력 3 3 7 3" xfId="21726"/>
    <cellStyle name="입력 3 3 7 4" xfId="27208"/>
    <cellStyle name="입력 3 3 8" xfId="10005"/>
    <cellStyle name="입력 3 3 8 2" xfId="15971"/>
    <cellStyle name="입력 3 3 8 3" xfId="21727"/>
    <cellStyle name="입력 3 3 8 4" xfId="27209"/>
    <cellStyle name="입력 3 3 9" xfId="10006"/>
    <cellStyle name="입력 3 3 9 2" xfId="15972"/>
    <cellStyle name="입력 3 3 9 3" xfId="21728"/>
    <cellStyle name="입력 3 3 9 4" xfId="27210"/>
    <cellStyle name="입력 3 4" xfId="5533"/>
    <cellStyle name="입력 3 4 2" xfId="5821"/>
    <cellStyle name="입력 3 4 2 10" xfId="11794"/>
    <cellStyle name="입력 3 4 2 11" xfId="17557"/>
    <cellStyle name="입력 3 4 2 12" xfId="23073"/>
    <cellStyle name="입력 3 4 2 2" xfId="10007"/>
    <cellStyle name="입력 3 4 2 2 2" xfId="15973"/>
    <cellStyle name="입력 3 4 2 2 3" xfId="21729"/>
    <cellStyle name="입력 3 4 2 2 4" xfId="27211"/>
    <cellStyle name="입력 3 4 2 3" xfId="10008"/>
    <cellStyle name="입력 3 4 2 3 2" xfId="15974"/>
    <cellStyle name="입력 3 4 2 3 3" xfId="21730"/>
    <cellStyle name="입력 3 4 2 3 4" xfId="27212"/>
    <cellStyle name="입력 3 4 2 4" xfId="10009"/>
    <cellStyle name="입력 3 4 2 4 2" xfId="15975"/>
    <cellStyle name="입력 3 4 2 4 3" xfId="21731"/>
    <cellStyle name="입력 3 4 2 4 4" xfId="27213"/>
    <cellStyle name="입력 3 4 2 5" xfId="10010"/>
    <cellStyle name="입력 3 4 2 5 2" xfId="15976"/>
    <cellStyle name="입력 3 4 2 5 3" xfId="21732"/>
    <cellStyle name="입력 3 4 2 5 4" xfId="27214"/>
    <cellStyle name="입력 3 4 2 6" xfId="10011"/>
    <cellStyle name="입력 3 4 2 6 2" xfId="15977"/>
    <cellStyle name="입력 3 4 2 6 3" xfId="21733"/>
    <cellStyle name="입력 3 4 2 6 4" xfId="27215"/>
    <cellStyle name="입력 3 4 2 7" xfId="10012"/>
    <cellStyle name="입력 3 4 2 7 2" xfId="15978"/>
    <cellStyle name="입력 3 4 2 7 3" xfId="21734"/>
    <cellStyle name="입력 3 4 2 7 4" xfId="27216"/>
    <cellStyle name="입력 3 4 2 8" xfId="10013"/>
    <cellStyle name="입력 3 4 2 8 2" xfId="15979"/>
    <cellStyle name="입력 3 4 2 8 3" xfId="21735"/>
    <cellStyle name="입력 3 4 2 8 4" xfId="27217"/>
    <cellStyle name="입력 3 4 2 9" xfId="10014"/>
    <cellStyle name="입력 3 4 2 9 2" xfId="15980"/>
    <cellStyle name="입력 3 4 2 9 3" xfId="21736"/>
    <cellStyle name="입력 3 4 2 9 4" xfId="27218"/>
    <cellStyle name="입력 3 4 3" xfId="6044"/>
    <cellStyle name="입력 3 4 3 10" xfId="10015"/>
    <cellStyle name="입력 3 4 3 10 2" xfId="15981"/>
    <cellStyle name="입력 3 4 3 10 3" xfId="21737"/>
    <cellStyle name="입력 3 4 3 10 4" xfId="27219"/>
    <cellStyle name="입력 3 4 3 11" xfId="12016"/>
    <cellStyle name="입력 3 4 3 12" xfId="17773"/>
    <cellStyle name="입력 3 4 3 13" xfId="23270"/>
    <cellStyle name="입력 3 4 3 2" xfId="10016"/>
    <cellStyle name="입력 3 4 3 2 2" xfId="15982"/>
    <cellStyle name="입력 3 4 3 2 3" xfId="21738"/>
    <cellStyle name="입력 3 4 3 2 4" xfId="27220"/>
    <cellStyle name="입력 3 4 3 3" xfId="10017"/>
    <cellStyle name="입력 3 4 3 3 2" xfId="15983"/>
    <cellStyle name="입력 3 4 3 3 3" xfId="21739"/>
    <cellStyle name="입력 3 4 3 3 4" xfId="27221"/>
    <cellStyle name="입력 3 4 3 4" xfId="10018"/>
    <cellStyle name="입력 3 4 3 4 2" xfId="15984"/>
    <cellStyle name="입력 3 4 3 4 3" xfId="21740"/>
    <cellStyle name="입력 3 4 3 4 4" xfId="27222"/>
    <cellStyle name="입력 3 4 3 5" xfId="10019"/>
    <cellStyle name="입력 3 4 3 5 2" xfId="15985"/>
    <cellStyle name="입력 3 4 3 5 3" xfId="21741"/>
    <cellStyle name="입력 3 4 3 5 4" xfId="27223"/>
    <cellStyle name="입력 3 4 3 6" xfId="10020"/>
    <cellStyle name="입력 3 4 3 6 2" xfId="15986"/>
    <cellStyle name="입력 3 4 3 6 3" xfId="21742"/>
    <cellStyle name="입력 3 4 3 6 4" xfId="27224"/>
    <cellStyle name="입력 3 4 3 7" xfId="10021"/>
    <cellStyle name="입력 3 4 3 7 2" xfId="15987"/>
    <cellStyle name="입력 3 4 3 7 3" xfId="21743"/>
    <cellStyle name="입력 3 4 3 7 4" xfId="27225"/>
    <cellStyle name="입력 3 4 3 8" xfId="10022"/>
    <cellStyle name="입력 3 4 3 8 2" xfId="15988"/>
    <cellStyle name="입력 3 4 3 8 3" xfId="21744"/>
    <cellStyle name="입력 3 4 3 8 4" xfId="27226"/>
    <cellStyle name="입력 3 4 3 9" xfId="10023"/>
    <cellStyle name="입력 3 4 3 9 2" xfId="15989"/>
    <cellStyle name="입력 3 4 3 9 3" xfId="21745"/>
    <cellStyle name="입력 3 4 3 9 4" xfId="27227"/>
    <cellStyle name="입력 3 4 4" xfId="10024"/>
    <cellStyle name="입력 3 4 4 2" xfId="15990"/>
    <cellStyle name="입력 3 4 4 3" xfId="21746"/>
    <cellStyle name="입력 3 4 4 4" xfId="27228"/>
    <cellStyle name="입력 3 4 5" xfId="10025"/>
    <cellStyle name="입력 3 4 5 2" xfId="15991"/>
    <cellStyle name="입력 3 4 5 3" xfId="21747"/>
    <cellStyle name="입력 3 4 5 4" xfId="27229"/>
    <cellStyle name="입력 3 4 6" xfId="10026"/>
    <cellStyle name="입력 3 4 6 2" xfId="15992"/>
    <cellStyle name="입력 3 4 6 3" xfId="21748"/>
    <cellStyle name="입력 3 4 6 4" xfId="27230"/>
    <cellStyle name="입력 3 4 7" xfId="11526"/>
    <cellStyle name="입력 3 4 8" xfId="17314"/>
    <cellStyle name="입력 3 5" xfId="5356"/>
    <cellStyle name="입력 3 5 2" xfId="5644"/>
    <cellStyle name="입력 3 5 2 10" xfId="11617"/>
    <cellStyle name="입력 3 5 2 11" xfId="17388"/>
    <cellStyle name="입력 3 5 2 12" xfId="22923"/>
    <cellStyle name="입력 3 5 2 2" xfId="10027"/>
    <cellStyle name="입력 3 5 2 2 2" xfId="15993"/>
    <cellStyle name="입력 3 5 2 2 3" xfId="21749"/>
    <cellStyle name="입력 3 5 2 2 4" xfId="27231"/>
    <cellStyle name="입력 3 5 2 3" xfId="10028"/>
    <cellStyle name="입력 3 5 2 3 2" xfId="15994"/>
    <cellStyle name="입력 3 5 2 3 3" xfId="21750"/>
    <cellStyle name="입력 3 5 2 3 4" xfId="27232"/>
    <cellStyle name="입력 3 5 2 4" xfId="10029"/>
    <cellStyle name="입력 3 5 2 4 2" xfId="15995"/>
    <cellStyle name="입력 3 5 2 4 3" xfId="21751"/>
    <cellStyle name="입력 3 5 2 4 4" xfId="27233"/>
    <cellStyle name="입력 3 5 2 5" xfId="10030"/>
    <cellStyle name="입력 3 5 2 5 2" xfId="15996"/>
    <cellStyle name="입력 3 5 2 5 3" xfId="21752"/>
    <cellStyle name="입력 3 5 2 5 4" xfId="27234"/>
    <cellStyle name="입력 3 5 2 6" xfId="10031"/>
    <cellStyle name="입력 3 5 2 6 2" xfId="15997"/>
    <cellStyle name="입력 3 5 2 6 3" xfId="21753"/>
    <cellStyle name="입력 3 5 2 6 4" xfId="27235"/>
    <cellStyle name="입력 3 5 2 7" xfId="10032"/>
    <cellStyle name="입력 3 5 2 7 2" xfId="15998"/>
    <cellStyle name="입력 3 5 2 7 3" xfId="21754"/>
    <cellStyle name="입력 3 5 2 7 4" xfId="27236"/>
    <cellStyle name="입력 3 5 2 8" xfId="10033"/>
    <cellStyle name="입력 3 5 2 8 2" xfId="15999"/>
    <cellStyle name="입력 3 5 2 8 3" xfId="21755"/>
    <cellStyle name="입력 3 5 2 8 4" xfId="27237"/>
    <cellStyle name="입력 3 5 2 9" xfId="10034"/>
    <cellStyle name="입력 3 5 2 9 2" xfId="16000"/>
    <cellStyle name="입력 3 5 2 9 3" xfId="21756"/>
    <cellStyle name="입력 3 5 2 9 4" xfId="27238"/>
    <cellStyle name="입력 3 5 3" xfId="5890"/>
    <cellStyle name="입력 3 5 3 10" xfId="10035"/>
    <cellStyle name="입력 3 5 3 10 2" xfId="16001"/>
    <cellStyle name="입력 3 5 3 10 3" xfId="21757"/>
    <cellStyle name="입력 3 5 3 10 4" xfId="27239"/>
    <cellStyle name="입력 3 5 3 11" xfId="11863"/>
    <cellStyle name="입력 3 5 3 12" xfId="17620"/>
    <cellStyle name="입력 3 5 3 13" xfId="23117"/>
    <cellStyle name="입력 3 5 3 2" xfId="10036"/>
    <cellStyle name="입력 3 5 3 2 2" xfId="16002"/>
    <cellStyle name="입력 3 5 3 2 3" xfId="21758"/>
    <cellStyle name="입력 3 5 3 2 4" xfId="27240"/>
    <cellStyle name="입력 3 5 3 3" xfId="10037"/>
    <cellStyle name="입력 3 5 3 3 2" xfId="16003"/>
    <cellStyle name="입력 3 5 3 3 3" xfId="21759"/>
    <cellStyle name="입력 3 5 3 3 4" xfId="27241"/>
    <cellStyle name="입력 3 5 3 4" xfId="10038"/>
    <cellStyle name="입력 3 5 3 4 2" xfId="16004"/>
    <cellStyle name="입력 3 5 3 4 3" xfId="21760"/>
    <cellStyle name="입력 3 5 3 4 4" xfId="27242"/>
    <cellStyle name="입력 3 5 3 5" xfId="10039"/>
    <cellStyle name="입력 3 5 3 5 2" xfId="16005"/>
    <cellStyle name="입력 3 5 3 5 3" xfId="21761"/>
    <cellStyle name="입력 3 5 3 5 4" xfId="27243"/>
    <cellStyle name="입력 3 5 3 6" xfId="10040"/>
    <cellStyle name="입력 3 5 3 6 2" xfId="16006"/>
    <cellStyle name="입력 3 5 3 6 3" xfId="21762"/>
    <cellStyle name="입력 3 5 3 6 4" xfId="27244"/>
    <cellStyle name="입력 3 5 3 7" xfId="10041"/>
    <cellStyle name="입력 3 5 3 7 2" xfId="16007"/>
    <cellStyle name="입력 3 5 3 7 3" xfId="21763"/>
    <cellStyle name="입력 3 5 3 7 4" xfId="27245"/>
    <cellStyle name="입력 3 5 3 8" xfId="10042"/>
    <cellStyle name="입력 3 5 3 8 2" xfId="16008"/>
    <cellStyle name="입력 3 5 3 8 3" xfId="21764"/>
    <cellStyle name="입력 3 5 3 8 4" xfId="27246"/>
    <cellStyle name="입력 3 5 3 9" xfId="10043"/>
    <cellStyle name="입력 3 5 3 9 2" xfId="16009"/>
    <cellStyle name="입력 3 5 3 9 3" xfId="21765"/>
    <cellStyle name="입력 3 5 3 9 4" xfId="27247"/>
    <cellStyle name="입력 3 5 4" xfId="10044"/>
    <cellStyle name="입력 3 5 4 2" xfId="16010"/>
    <cellStyle name="입력 3 5 4 3" xfId="21766"/>
    <cellStyle name="입력 3 5 4 4" xfId="27248"/>
    <cellStyle name="입력 3 5 5" xfId="10045"/>
    <cellStyle name="입력 3 5 5 2" xfId="16011"/>
    <cellStyle name="입력 3 5 5 3" xfId="21767"/>
    <cellStyle name="입력 3 5 5 4" xfId="27249"/>
    <cellStyle name="입력 3 5 6" xfId="10046"/>
    <cellStyle name="입력 3 5 6 2" xfId="16012"/>
    <cellStyle name="입력 3 5 6 3" xfId="21768"/>
    <cellStyle name="입력 3 5 6 4" xfId="27250"/>
    <cellStyle name="입력 3 5 7" xfId="10047"/>
    <cellStyle name="입력 3 5 7 2" xfId="16013"/>
    <cellStyle name="입력 3 5 7 3" xfId="21769"/>
    <cellStyle name="입력 3 5 7 4" xfId="27251"/>
    <cellStyle name="입력 3 5 8" xfId="11350"/>
    <cellStyle name="입력 3 5 9" xfId="11264"/>
    <cellStyle name="입력 3 6" xfId="5507"/>
    <cellStyle name="입력 3 6 10" xfId="17290"/>
    <cellStyle name="입력 3 6 11" xfId="22890"/>
    <cellStyle name="입력 3 6 2" xfId="5795"/>
    <cellStyle name="입력 3 6 2 10" xfId="10048"/>
    <cellStyle name="입력 3 6 2 10 2" xfId="16014"/>
    <cellStyle name="입력 3 6 2 10 3" xfId="21770"/>
    <cellStyle name="입력 3 6 2 10 4" xfId="27252"/>
    <cellStyle name="입력 3 6 2 11" xfId="11768"/>
    <cellStyle name="입력 3 6 2 12" xfId="17532"/>
    <cellStyle name="입력 3 6 2 13" xfId="23048"/>
    <cellStyle name="입력 3 6 2 2" xfId="10049"/>
    <cellStyle name="입력 3 6 2 2 2" xfId="16015"/>
    <cellStyle name="입력 3 6 2 2 3" xfId="21771"/>
    <cellStyle name="입력 3 6 2 2 4" xfId="27253"/>
    <cellStyle name="입력 3 6 2 3" xfId="10050"/>
    <cellStyle name="입력 3 6 2 3 2" xfId="16016"/>
    <cellStyle name="입력 3 6 2 3 3" xfId="21772"/>
    <cellStyle name="입력 3 6 2 3 4" xfId="27254"/>
    <cellStyle name="입력 3 6 2 4" xfId="10051"/>
    <cellStyle name="입력 3 6 2 4 2" xfId="16017"/>
    <cellStyle name="입력 3 6 2 4 3" xfId="21773"/>
    <cellStyle name="입력 3 6 2 4 4" xfId="27255"/>
    <cellStyle name="입력 3 6 2 5" xfId="10052"/>
    <cellStyle name="입력 3 6 2 5 2" xfId="16018"/>
    <cellStyle name="입력 3 6 2 5 3" xfId="21774"/>
    <cellStyle name="입력 3 6 2 5 4" xfId="27256"/>
    <cellStyle name="입력 3 6 2 6" xfId="10053"/>
    <cellStyle name="입력 3 6 2 6 2" xfId="16019"/>
    <cellStyle name="입력 3 6 2 6 3" xfId="21775"/>
    <cellStyle name="입력 3 6 2 6 4" xfId="27257"/>
    <cellStyle name="입력 3 6 2 7" xfId="10054"/>
    <cellStyle name="입력 3 6 2 7 2" xfId="16020"/>
    <cellStyle name="입력 3 6 2 7 3" xfId="21776"/>
    <cellStyle name="입력 3 6 2 7 4" xfId="27258"/>
    <cellStyle name="입력 3 6 2 8" xfId="10055"/>
    <cellStyle name="입력 3 6 2 8 2" xfId="16021"/>
    <cellStyle name="입력 3 6 2 8 3" xfId="21777"/>
    <cellStyle name="입력 3 6 2 8 4" xfId="27259"/>
    <cellStyle name="입력 3 6 2 9" xfId="10056"/>
    <cellStyle name="입력 3 6 2 9 2" xfId="16022"/>
    <cellStyle name="입력 3 6 2 9 3" xfId="21778"/>
    <cellStyle name="입력 3 6 2 9 4" xfId="27260"/>
    <cellStyle name="입력 3 6 3" xfId="6018"/>
    <cellStyle name="입력 3 6 3 10" xfId="10057"/>
    <cellStyle name="입력 3 6 3 10 2" xfId="16023"/>
    <cellStyle name="입력 3 6 3 10 3" xfId="21779"/>
    <cellStyle name="입력 3 6 3 10 4" xfId="27261"/>
    <cellStyle name="입력 3 6 3 11" xfId="11991"/>
    <cellStyle name="입력 3 6 3 12" xfId="17748"/>
    <cellStyle name="입력 3 6 3 13" xfId="23245"/>
    <cellStyle name="입력 3 6 3 2" xfId="10058"/>
    <cellStyle name="입력 3 6 3 2 2" xfId="16024"/>
    <cellStyle name="입력 3 6 3 2 3" xfId="21780"/>
    <cellStyle name="입력 3 6 3 2 4" xfId="27262"/>
    <cellStyle name="입력 3 6 3 3" xfId="10059"/>
    <cellStyle name="입력 3 6 3 3 2" xfId="16025"/>
    <cellStyle name="입력 3 6 3 3 3" xfId="21781"/>
    <cellStyle name="입력 3 6 3 3 4" xfId="27263"/>
    <cellStyle name="입력 3 6 3 4" xfId="10060"/>
    <cellStyle name="입력 3 6 3 4 2" xfId="16026"/>
    <cellStyle name="입력 3 6 3 4 3" xfId="21782"/>
    <cellStyle name="입력 3 6 3 4 4" xfId="27264"/>
    <cellStyle name="입력 3 6 3 5" xfId="10061"/>
    <cellStyle name="입력 3 6 3 5 2" xfId="16027"/>
    <cellStyle name="입력 3 6 3 5 3" xfId="21783"/>
    <cellStyle name="입력 3 6 3 5 4" xfId="27265"/>
    <cellStyle name="입력 3 6 3 6" xfId="10062"/>
    <cellStyle name="입력 3 6 3 6 2" xfId="16028"/>
    <cellStyle name="입력 3 6 3 6 3" xfId="21784"/>
    <cellStyle name="입력 3 6 3 6 4" xfId="27266"/>
    <cellStyle name="입력 3 6 3 7" xfId="10063"/>
    <cellStyle name="입력 3 6 3 7 2" xfId="16029"/>
    <cellStyle name="입력 3 6 3 7 3" xfId="21785"/>
    <cellStyle name="입력 3 6 3 7 4" xfId="27267"/>
    <cellStyle name="입력 3 6 3 8" xfId="10064"/>
    <cellStyle name="입력 3 6 3 8 2" xfId="16030"/>
    <cellStyle name="입력 3 6 3 8 3" xfId="21786"/>
    <cellStyle name="입력 3 6 3 8 4" xfId="27268"/>
    <cellStyle name="입력 3 6 3 9" xfId="10065"/>
    <cellStyle name="입력 3 6 3 9 2" xfId="16031"/>
    <cellStyle name="입력 3 6 3 9 3" xfId="21787"/>
    <cellStyle name="입력 3 6 3 9 4" xfId="27269"/>
    <cellStyle name="입력 3 6 4" xfId="10066"/>
    <cellStyle name="입력 3 6 4 2" xfId="16032"/>
    <cellStyle name="입력 3 6 4 3" xfId="21788"/>
    <cellStyle name="입력 3 6 4 4" xfId="27270"/>
    <cellStyle name="입력 3 6 5" xfId="10067"/>
    <cellStyle name="입력 3 6 5 2" xfId="16033"/>
    <cellStyle name="입력 3 6 5 3" xfId="21789"/>
    <cellStyle name="입력 3 6 5 4" xfId="27271"/>
    <cellStyle name="입력 3 6 6" xfId="10068"/>
    <cellStyle name="입력 3 6 6 2" xfId="16034"/>
    <cellStyle name="입력 3 6 6 3" xfId="21790"/>
    <cellStyle name="입력 3 6 6 4" xfId="27272"/>
    <cellStyle name="입력 3 6 7" xfId="10069"/>
    <cellStyle name="입력 3 6 7 2" xfId="16035"/>
    <cellStyle name="입력 3 6 7 3" xfId="21791"/>
    <cellStyle name="입력 3 6 7 4" xfId="27273"/>
    <cellStyle name="입력 3 6 8" xfId="10070"/>
    <cellStyle name="입력 3 6 8 2" xfId="16036"/>
    <cellStyle name="입력 3 6 8 3" xfId="21792"/>
    <cellStyle name="입력 3 6 8 4" xfId="27274"/>
    <cellStyle name="입력 3 6 9" xfId="11501"/>
    <cellStyle name="입력 3 7" xfId="10071"/>
    <cellStyle name="입력 3 7 2" xfId="16037"/>
    <cellStyle name="입력 3 7 3" xfId="21793"/>
    <cellStyle name="입력 3 7 4" xfId="27275"/>
    <cellStyle name="입력 3 8" xfId="11228"/>
    <cellStyle name="입력 4" xfId="630"/>
    <cellStyle name="입력 4 2" xfId="5155"/>
    <cellStyle name="입력 4 2 2" xfId="5517"/>
    <cellStyle name="입력 4 2 2 2" xfId="5805"/>
    <cellStyle name="입력 4 2 2 2 10" xfId="11778"/>
    <cellStyle name="입력 4 2 2 2 11" xfId="17542"/>
    <cellStyle name="입력 4 2 2 2 12" xfId="23058"/>
    <cellStyle name="입력 4 2 2 2 2" xfId="10072"/>
    <cellStyle name="입력 4 2 2 2 2 2" xfId="16038"/>
    <cellStyle name="입력 4 2 2 2 2 3" xfId="21794"/>
    <cellStyle name="입력 4 2 2 2 2 4" xfId="27276"/>
    <cellStyle name="입력 4 2 2 2 3" xfId="10073"/>
    <cellStyle name="입력 4 2 2 2 3 2" xfId="16039"/>
    <cellStyle name="입력 4 2 2 2 3 3" xfId="21795"/>
    <cellStyle name="입력 4 2 2 2 3 4" xfId="27277"/>
    <cellStyle name="입력 4 2 2 2 4" xfId="10074"/>
    <cellStyle name="입력 4 2 2 2 4 2" xfId="16040"/>
    <cellStyle name="입력 4 2 2 2 4 3" xfId="21796"/>
    <cellStyle name="입력 4 2 2 2 4 4" xfId="27278"/>
    <cellStyle name="입력 4 2 2 2 5" xfId="10075"/>
    <cellStyle name="입력 4 2 2 2 5 2" xfId="16041"/>
    <cellStyle name="입력 4 2 2 2 5 3" xfId="21797"/>
    <cellStyle name="입력 4 2 2 2 5 4" xfId="27279"/>
    <cellStyle name="입력 4 2 2 2 6" xfId="10076"/>
    <cellStyle name="입력 4 2 2 2 6 2" xfId="16042"/>
    <cellStyle name="입력 4 2 2 2 6 3" xfId="21798"/>
    <cellStyle name="입력 4 2 2 2 6 4" xfId="27280"/>
    <cellStyle name="입력 4 2 2 2 7" xfId="10077"/>
    <cellStyle name="입력 4 2 2 2 7 2" xfId="16043"/>
    <cellStyle name="입력 4 2 2 2 7 3" xfId="21799"/>
    <cellStyle name="입력 4 2 2 2 7 4" xfId="27281"/>
    <cellStyle name="입력 4 2 2 2 8" xfId="10078"/>
    <cellStyle name="입력 4 2 2 2 8 2" xfId="16044"/>
    <cellStyle name="입력 4 2 2 2 8 3" xfId="21800"/>
    <cellStyle name="입력 4 2 2 2 8 4" xfId="27282"/>
    <cellStyle name="입력 4 2 2 2 9" xfId="10079"/>
    <cellStyle name="입력 4 2 2 2 9 2" xfId="16045"/>
    <cellStyle name="입력 4 2 2 2 9 3" xfId="21801"/>
    <cellStyle name="입력 4 2 2 2 9 4" xfId="27283"/>
    <cellStyle name="입력 4 2 2 3" xfId="6028"/>
    <cellStyle name="입력 4 2 2 3 10" xfId="10080"/>
    <cellStyle name="입력 4 2 2 3 10 2" xfId="16046"/>
    <cellStyle name="입력 4 2 2 3 10 3" xfId="21802"/>
    <cellStyle name="입력 4 2 2 3 10 4" xfId="27284"/>
    <cellStyle name="입력 4 2 2 3 11" xfId="12001"/>
    <cellStyle name="입력 4 2 2 3 12" xfId="17758"/>
    <cellStyle name="입력 4 2 2 3 13" xfId="23255"/>
    <cellStyle name="입력 4 2 2 3 2" xfId="10081"/>
    <cellStyle name="입력 4 2 2 3 2 2" xfId="16047"/>
    <cellStyle name="입력 4 2 2 3 2 3" xfId="21803"/>
    <cellStyle name="입력 4 2 2 3 2 4" xfId="27285"/>
    <cellStyle name="입력 4 2 2 3 3" xfId="10082"/>
    <cellStyle name="입력 4 2 2 3 3 2" xfId="16048"/>
    <cellStyle name="입력 4 2 2 3 3 3" xfId="21804"/>
    <cellStyle name="입력 4 2 2 3 3 4" xfId="27286"/>
    <cellStyle name="입력 4 2 2 3 4" xfId="10083"/>
    <cellStyle name="입력 4 2 2 3 4 2" xfId="16049"/>
    <cellStyle name="입력 4 2 2 3 4 3" xfId="21805"/>
    <cellStyle name="입력 4 2 2 3 4 4" xfId="27287"/>
    <cellStyle name="입력 4 2 2 3 5" xfId="10084"/>
    <cellStyle name="입력 4 2 2 3 5 2" xfId="16050"/>
    <cellStyle name="입력 4 2 2 3 5 3" xfId="21806"/>
    <cellStyle name="입력 4 2 2 3 5 4" xfId="27288"/>
    <cellStyle name="입력 4 2 2 3 6" xfId="10085"/>
    <cellStyle name="입력 4 2 2 3 6 2" xfId="16051"/>
    <cellStyle name="입력 4 2 2 3 6 3" xfId="21807"/>
    <cellStyle name="입력 4 2 2 3 6 4" xfId="27289"/>
    <cellStyle name="입력 4 2 2 3 7" xfId="10086"/>
    <cellStyle name="입력 4 2 2 3 7 2" xfId="16052"/>
    <cellStyle name="입력 4 2 2 3 7 3" xfId="21808"/>
    <cellStyle name="입력 4 2 2 3 7 4" xfId="27290"/>
    <cellStyle name="입력 4 2 2 3 8" xfId="10087"/>
    <cellStyle name="입력 4 2 2 3 8 2" xfId="16053"/>
    <cellStyle name="입력 4 2 2 3 8 3" xfId="21809"/>
    <cellStyle name="입력 4 2 2 3 8 4" xfId="27291"/>
    <cellStyle name="입력 4 2 2 3 9" xfId="10088"/>
    <cellStyle name="입력 4 2 2 3 9 2" xfId="16054"/>
    <cellStyle name="입력 4 2 2 3 9 3" xfId="21810"/>
    <cellStyle name="입력 4 2 2 3 9 4" xfId="27292"/>
    <cellStyle name="입력 4 2 2 4" xfId="10089"/>
    <cellStyle name="입력 4 2 2 4 2" xfId="16055"/>
    <cellStyle name="입력 4 2 2 4 3" xfId="21811"/>
    <cellStyle name="입력 4 2 2 4 4" xfId="27293"/>
    <cellStyle name="입력 4 2 2 5" xfId="10090"/>
    <cellStyle name="입력 4 2 2 5 2" xfId="16056"/>
    <cellStyle name="입력 4 2 2 5 3" xfId="21812"/>
    <cellStyle name="입력 4 2 2 5 4" xfId="27294"/>
    <cellStyle name="입력 4 2 2 6" xfId="10091"/>
    <cellStyle name="입력 4 2 2 6 2" xfId="16057"/>
    <cellStyle name="입력 4 2 2 6 3" xfId="21813"/>
    <cellStyle name="입력 4 2 2 6 4" xfId="27295"/>
    <cellStyle name="입력 4 2 2 7" xfId="11511"/>
    <cellStyle name="입력 4 2 2 8" xfId="17300"/>
    <cellStyle name="입력 4 2 3" xfId="5417"/>
    <cellStyle name="입력 4 2 3 2" xfId="5705"/>
    <cellStyle name="입력 4 2 3 2 10" xfId="11678"/>
    <cellStyle name="입력 4 2 3 2 11" xfId="17447"/>
    <cellStyle name="입력 4 2 3 2 12" xfId="22968"/>
    <cellStyle name="입력 4 2 3 2 2" xfId="10092"/>
    <cellStyle name="입력 4 2 3 2 2 2" xfId="16058"/>
    <cellStyle name="입력 4 2 3 2 2 3" xfId="21814"/>
    <cellStyle name="입력 4 2 3 2 2 4" xfId="27296"/>
    <cellStyle name="입력 4 2 3 2 3" xfId="10093"/>
    <cellStyle name="입력 4 2 3 2 3 2" xfId="16059"/>
    <cellStyle name="입력 4 2 3 2 3 3" xfId="21815"/>
    <cellStyle name="입력 4 2 3 2 3 4" xfId="27297"/>
    <cellStyle name="입력 4 2 3 2 4" xfId="10094"/>
    <cellStyle name="입력 4 2 3 2 4 2" xfId="16060"/>
    <cellStyle name="입력 4 2 3 2 4 3" xfId="21816"/>
    <cellStyle name="입력 4 2 3 2 4 4" xfId="27298"/>
    <cellStyle name="입력 4 2 3 2 5" xfId="10095"/>
    <cellStyle name="입력 4 2 3 2 5 2" xfId="16061"/>
    <cellStyle name="입력 4 2 3 2 5 3" xfId="21817"/>
    <cellStyle name="입력 4 2 3 2 5 4" xfId="27299"/>
    <cellStyle name="입력 4 2 3 2 6" xfId="10096"/>
    <cellStyle name="입력 4 2 3 2 6 2" xfId="16062"/>
    <cellStyle name="입력 4 2 3 2 6 3" xfId="21818"/>
    <cellStyle name="입력 4 2 3 2 6 4" xfId="27300"/>
    <cellStyle name="입력 4 2 3 2 7" xfId="10097"/>
    <cellStyle name="입력 4 2 3 2 7 2" xfId="16063"/>
    <cellStyle name="입력 4 2 3 2 7 3" xfId="21819"/>
    <cellStyle name="입력 4 2 3 2 7 4" xfId="27301"/>
    <cellStyle name="입력 4 2 3 2 8" xfId="10098"/>
    <cellStyle name="입력 4 2 3 2 8 2" xfId="16064"/>
    <cellStyle name="입력 4 2 3 2 8 3" xfId="21820"/>
    <cellStyle name="입력 4 2 3 2 8 4" xfId="27302"/>
    <cellStyle name="입력 4 2 3 2 9" xfId="10099"/>
    <cellStyle name="입력 4 2 3 2 9 2" xfId="16065"/>
    <cellStyle name="입력 4 2 3 2 9 3" xfId="21821"/>
    <cellStyle name="입력 4 2 3 2 9 4" xfId="27303"/>
    <cellStyle name="입력 4 2 3 3" xfId="5943"/>
    <cellStyle name="입력 4 2 3 3 10" xfId="10100"/>
    <cellStyle name="입력 4 2 3 3 10 2" xfId="16066"/>
    <cellStyle name="입력 4 2 3 3 10 3" xfId="21822"/>
    <cellStyle name="입력 4 2 3 3 10 4" xfId="27304"/>
    <cellStyle name="입력 4 2 3 3 11" xfId="11916"/>
    <cellStyle name="입력 4 2 3 3 12" xfId="17673"/>
    <cellStyle name="입력 4 2 3 3 13" xfId="23170"/>
    <cellStyle name="입력 4 2 3 3 2" xfId="10101"/>
    <cellStyle name="입력 4 2 3 3 2 2" xfId="16067"/>
    <cellStyle name="입력 4 2 3 3 2 3" xfId="21823"/>
    <cellStyle name="입력 4 2 3 3 2 4" xfId="27305"/>
    <cellStyle name="입력 4 2 3 3 3" xfId="10102"/>
    <cellStyle name="입력 4 2 3 3 3 2" xfId="16068"/>
    <cellStyle name="입력 4 2 3 3 3 3" xfId="21824"/>
    <cellStyle name="입력 4 2 3 3 3 4" xfId="27306"/>
    <cellStyle name="입력 4 2 3 3 4" xfId="10103"/>
    <cellStyle name="입력 4 2 3 3 4 2" xfId="16069"/>
    <cellStyle name="입력 4 2 3 3 4 3" xfId="21825"/>
    <cellStyle name="입력 4 2 3 3 4 4" xfId="27307"/>
    <cellStyle name="입력 4 2 3 3 5" xfId="10104"/>
    <cellStyle name="입력 4 2 3 3 5 2" xfId="16070"/>
    <cellStyle name="입력 4 2 3 3 5 3" xfId="21826"/>
    <cellStyle name="입력 4 2 3 3 5 4" xfId="27308"/>
    <cellStyle name="입력 4 2 3 3 6" xfId="10105"/>
    <cellStyle name="입력 4 2 3 3 6 2" xfId="16071"/>
    <cellStyle name="입력 4 2 3 3 6 3" xfId="21827"/>
    <cellStyle name="입력 4 2 3 3 6 4" xfId="27309"/>
    <cellStyle name="입력 4 2 3 3 7" xfId="10106"/>
    <cellStyle name="입력 4 2 3 3 7 2" xfId="16072"/>
    <cellStyle name="입력 4 2 3 3 7 3" xfId="21828"/>
    <cellStyle name="입력 4 2 3 3 7 4" xfId="27310"/>
    <cellStyle name="입력 4 2 3 3 8" xfId="10107"/>
    <cellStyle name="입력 4 2 3 3 8 2" xfId="16073"/>
    <cellStyle name="입력 4 2 3 3 8 3" xfId="21829"/>
    <cellStyle name="입력 4 2 3 3 8 4" xfId="27311"/>
    <cellStyle name="입력 4 2 3 3 9" xfId="10108"/>
    <cellStyle name="입력 4 2 3 3 9 2" xfId="16074"/>
    <cellStyle name="입력 4 2 3 3 9 3" xfId="21830"/>
    <cellStyle name="입력 4 2 3 3 9 4" xfId="27312"/>
    <cellStyle name="입력 4 2 3 4" xfId="10109"/>
    <cellStyle name="입력 4 2 3 4 2" xfId="16075"/>
    <cellStyle name="입력 4 2 3 4 3" xfId="21831"/>
    <cellStyle name="입력 4 2 3 4 4" xfId="27313"/>
    <cellStyle name="입력 4 2 3 5" xfId="10110"/>
    <cellStyle name="입력 4 2 3 5 2" xfId="16076"/>
    <cellStyle name="입력 4 2 3 5 3" xfId="21832"/>
    <cellStyle name="입력 4 2 3 5 4" xfId="27314"/>
    <cellStyle name="입력 4 2 3 6" xfId="10111"/>
    <cellStyle name="입력 4 2 3 6 2" xfId="16077"/>
    <cellStyle name="입력 4 2 3 6 3" xfId="21833"/>
    <cellStyle name="입력 4 2 3 6 4" xfId="27315"/>
    <cellStyle name="입력 4 2 3 7" xfId="11411"/>
    <cellStyle name="입력 4 2 3 8" xfId="17209"/>
    <cellStyle name="입력 4 2 4" xfId="5490"/>
    <cellStyle name="입력 4 2 4 2" xfId="5778"/>
    <cellStyle name="입력 4 2 4 2 10" xfId="11751"/>
    <cellStyle name="입력 4 2 4 2 11" xfId="17516"/>
    <cellStyle name="입력 4 2 4 2 12" xfId="23031"/>
    <cellStyle name="입력 4 2 4 2 2" xfId="10112"/>
    <cellStyle name="입력 4 2 4 2 2 2" xfId="16078"/>
    <cellStyle name="입력 4 2 4 2 2 3" xfId="21834"/>
    <cellStyle name="입력 4 2 4 2 2 4" xfId="27316"/>
    <cellStyle name="입력 4 2 4 2 3" xfId="10113"/>
    <cellStyle name="입력 4 2 4 2 3 2" xfId="16079"/>
    <cellStyle name="입력 4 2 4 2 3 3" xfId="21835"/>
    <cellStyle name="입력 4 2 4 2 3 4" xfId="27317"/>
    <cellStyle name="입력 4 2 4 2 4" xfId="10114"/>
    <cellStyle name="입력 4 2 4 2 4 2" xfId="16080"/>
    <cellStyle name="입력 4 2 4 2 4 3" xfId="21836"/>
    <cellStyle name="입력 4 2 4 2 4 4" xfId="27318"/>
    <cellStyle name="입력 4 2 4 2 5" xfId="10115"/>
    <cellStyle name="입력 4 2 4 2 5 2" xfId="16081"/>
    <cellStyle name="입력 4 2 4 2 5 3" xfId="21837"/>
    <cellStyle name="입력 4 2 4 2 5 4" xfId="27319"/>
    <cellStyle name="입력 4 2 4 2 6" xfId="10116"/>
    <cellStyle name="입력 4 2 4 2 6 2" xfId="16082"/>
    <cellStyle name="입력 4 2 4 2 6 3" xfId="21838"/>
    <cellStyle name="입력 4 2 4 2 6 4" xfId="27320"/>
    <cellStyle name="입력 4 2 4 2 7" xfId="10117"/>
    <cellStyle name="입력 4 2 4 2 7 2" xfId="16083"/>
    <cellStyle name="입력 4 2 4 2 7 3" xfId="21839"/>
    <cellStyle name="입력 4 2 4 2 7 4" xfId="27321"/>
    <cellStyle name="입력 4 2 4 2 8" xfId="10118"/>
    <cellStyle name="입력 4 2 4 2 8 2" xfId="16084"/>
    <cellStyle name="입력 4 2 4 2 8 3" xfId="21840"/>
    <cellStyle name="입력 4 2 4 2 8 4" xfId="27322"/>
    <cellStyle name="입력 4 2 4 2 9" xfId="10119"/>
    <cellStyle name="입력 4 2 4 2 9 2" xfId="16085"/>
    <cellStyle name="입력 4 2 4 2 9 3" xfId="21841"/>
    <cellStyle name="입력 4 2 4 2 9 4" xfId="27323"/>
    <cellStyle name="입력 4 2 4 3" xfId="6003"/>
    <cellStyle name="입력 4 2 4 3 10" xfId="10120"/>
    <cellStyle name="입력 4 2 4 3 10 2" xfId="16086"/>
    <cellStyle name="입력 4 2 4 3 10 3" xfId="21842"/>
    <cellStyle name="입력 4 2 4 3 10 4" xfId="27324"/>
    <cellStyle name="입력 4 2 4 3 11" xfId="11976"/>
    <cellStyle name="입력 4 2 4 3 12" xfId="17733"/>
    <cellStyle name="입력 4 2 4 3 13" xfId="23230"/>
    <cellStyle name="입력 4 2 4 3 2" xfId="10121"/>
    <cellStyle name="입력 4 2 4 3 2 2" xfId="16087"/>
    <cellStyle name="입력 4 2 4 3 2 3" xfId="21843"/>
    <cellStyle name="입력 4 2 4 3 2 4" xfId="27325"/>
    <cellStyle name="입력 4 2 4 3 3" xfId="10122"/>
    <cellStyle name="입력 4 2 4 3 3 2" xfId="16088"/>
    <cellStyle name="입력 4 2 4 3 3 3" xfId="21844"/>
    <cellStyle name="입력 4 2 4 3 3 4" xfId="27326"/>
    <cellStyle name="입력 4 2 4 3 4" xfId="10123"/>
    <cellStyle name="입력 4 2 4 3 4 2" xfId="16089"/>
    <cellStyle name="입력 4 2 4 3 4 3" xfId="21845"/>
    <cellStyle name="입력 4 2 4 3 4 4" xfId="27327"/>
    <cellStyle name="입력 4 2 4 3 5" xfId="10124"/>
    <cellStyle name="입력 4 2 4 3 5 2" xfId="16090"/>
    <cellStyle name="입력 4 2 4 3 5 3" xfId="21846"/>
    <cellStyle name="입력 4 2 4 3 5 4" xfId="27328"/>
    <cellStyle name="입력 4 2 4 3 6" xfId="10125"/>
    <cellStyle name="입력 4 2 4 3 6 2" xfId="16091"/>
    <cellStyle name="입력 4 2 4 3 6 3" xfId="21847"/>
    <cellStyle name="입력 4 2 4 3 6 4" xfId="27329"/>
    <cellStyle name="입력 4 2 4 3 7" xfId="10126"/>
    <cellStyle name="입력 4 2 4 3 7 2" xfId="16092"/>
    <cellStyle name="입력 4 2 4 3 7 3" xfId="21848"/>
    <cellStyle name="입력 4 2 4 3 7 4" xfId="27330"/>
    <cellStyle name="입력 4 2 4 3 8" xfId="10127"/>
    <cellStyle name="입력 4 2 4 3 8 2" xfId="16093"/>
    <cellStyle name="입력 4 2 4 3 8 3" xfId="21849"/>
    <cellStyle name="입력 4 2 4 3 8 4" xfId="27331"/>
    <cellStyle name="입력 4 2 4 3 9" xfId="10128"/>
    <cellStyle name="입력 4 2 4 3 9 2" xfId="16094"/>
    <cellStyle name="입력 4 2 4 3 9 3" xfId="21850"/>
    <cellStyle name="입력 4 2 4 3 9 4" xfId="27332"/>
    <cellStyle name="입력 4 2 4 4" xfId="10129"/>
    <cellStyle name="입력 4 2 4 4 2" xfId="16095"/>
    <cellStyle name="입력 4 2 4 4 3" xfId="21851"/>
    <cellStyle name="입력 4 2 4 4 4" xfId="27333"/>
    <cellStyle name="입력 4 2 4 5" xfId="10130"/>
    <cellStyle name="입력 4 2 4 5 2" xfId="16096"/>
    <cellStyle name="입력 4 2 4 5 3" xfId="21852"/>
    <cellStyle name="입력 4 2 4 5 4" xfId="27334"/>
    <cellStyle name="입력 4 2 4 6" xfId="10131"/>
    <cellStyle name="입력 4 2 4 6 2" xfId="16097"/>
    <cellStyle name="입력 4 2 4 6 3" xfId="21853"/>
    <cellStyle name="입력 4 2 4 6 4" xfId="27335"/>
    <cellStyle name="입력 4 2 4 7" xfId="10132"/>
    <cellStyle name="입력 4 2 4 7 2" xfId="16098"/>
    <cellStyle name="입력 4 2 4 7 3" xfId="21854"/>
    <cellStyle name="입력 4 2 4 7 4" xfId="27336"/>
    <cellStyle name="입력 4 2 4 8" xfId="11484"/>
    <cellStyle name="입력 4 2 4 9" xfId="17275"/>
    <cellStyle name="입력 4 2 5" xfId="5536"/>
    <cellStyle name="입력 4 2 5 10" xfId="17317"/>
    <cellStyle name="입력 4 2 5 11" xfId="22901"/>
    <cellStyle name="입력 4 2 5 2" xfId="5824"/>
    <cellStyle name="입력 4 2 5 2 10" xfId="10133"/>
    <cellStyle name="입력 4 2 5 2 10 2" xfId="16099"/>
    <cellStyle name="입력 4 2 5 2 10 3" xfId="21855"/>
    <cellStyle name="입력 4 2 5 2 10 4" xfId="27337"/>
    <cellStyle name="입력 4 2 5 2 11" xfId="11797"/>
    <cellStyle name="입력 4 2 5 2 12" xfId="17560"/>
    <cellStyle name="입력 4 2 5 2 13" xfId="23076"/>
    <cellStyle name="입력 4 2 5 2 2" xfId="10134"/>
    <cellStyle name="입력 4 2 5 2 2 2" xfId="16100"/>
    <cellStyle name="입력 4 2 5 2 2 3" xfId="21856"/>
    <cellStyle name="입력 4 2 5 2 2 4" xfId="27338"/>
    <cellStyle name="입력 4 2 5 2 3" xfId="10135"/>
    <cellStyle name="입력 4 2 5 2 3 2" xfId="16101"/>
    <cellStyle name="입력 4 2 5 2 3 3" xfId="21857"/>
    <cellStyle name="입력 4 2 5 2 3 4" xfId="27339"/>
    <cellStyle name="입력 4 2 5 2 4" xfId="10136"/>
    <cellStyle name="입력 4 2 5 2 4 2" xfId="16102"/>
    <cellStyle name="입력 4 2 5 2 4 3" xfId="21858"/>
    <cellStyle name="입력 4 2 5 2 4 4" xfId="27340"/>
    <cellStyle name="입력 4 2 5 2 5" xfId="10137"/>
    <cellStyle name="입력 4 2 5 2 5 2" xfId="16103"/>
    <cellStyle name="입력 4 2 5 2 5 3" xfId="21859"/>
    <cellStyle name="입력 4 2 5 2 5 4" xfId="27341"/>
    <cellStyle name="입력 4 2 5 2 6" xfId="10138"/>
    <cellStyle name="입력 4 2 5 2 6 2" xfId="16104"/>
    <cellStyle name="입력 4 2 5 2 6 3" xfId="21860"/>
    <cellStyle name="입력 4 2 5 2 6 4" xfId="27342"/>
    <cellStyle name="입력 4 2 5 2 7" xfId="10139"/>
    <cellStyle name="입력 4 2 5 2 7 2" xfId="16105"/>
    <cellStyle name="입력 4 2 5 2 7 3" xfId="21861"/>
    <cellStyle name="입력 4 2 5 2 7 4" xfId="27343"/>
    <cellStyle name="입력 4 2 5 2 8" xfId="10140"/>
    <cellStyle name="입력 4 2 5 2 8 2" xfId="16106"/>
    <cellStyle name="입력 4 2 5 2 8 3" xfId="21862"/>
    <cellStyle name="입력 4 2 5 2 8 4" xfId="27344"/>
    <cellStyle name="입력 4 2 5 2 9" xfId="10141"/>
    <cellStyle name="입력 4 2 5 2 9 2" xfId="16107"/>
    <cellStyle name="입력 4 2 5 2 9 3" xfId="21863"/>
    <cellStyle name="입력 4 2 5 2 9 4" xfId="27345"/>
    <cellStyle name="입력 4 2 5 3" xfId="6046"/>
    <cellStyle name="입력 4 2 5 3 10" xfId="10142"/>
    <cellStyle name="입력 4 2 5 3 10 2" xfId="16108"/>
    <cellStyle name="입력 4 2 5 3 10 3" xfId="21864"/>
    <cellStyle name="입력 4 2 5 3 10 4" xfId="27346"/>
    <cellStyle name="입력 4 2 5 3 11" xfId="12018"/>
    <cellStyle name="입력 4 2 5 3 12" xfId="17775"/>
    <cellStyle name="입력 4 2 5 3 13" xfId="23272"/>
    <cellStyle name="입력 4 2 5 3 2" xfId="10143"/>
    <cellStyle name="입력 4 2 5 3 2 2" xfId="16109"/>
    <cellStyle name="입력 4 2 5 3 2 3" xfId="21865"/>
    <cellStyle name="입력 4 2 5 3 2 4" xfId="27347"/>
    <cellStyle name="입력 4 2 5 3 3" xfId="10144"/>
    <cellStyle name="입력 4 2 5 3 3 2" xfId="16110"/>
    <cellStyle name="입력 4 2 5 3 3 3" xfId="21866"/>
    <cellStyle name="입력 4 2 5 3 3 4" xfId="27348"/>
    <cellStyle name="입력 4 2 5 3 4" xfId="10145"/>
    <cellStyle name="입력 4 2 5 3 4 2" xfId="16111"/>
    <cellStyle name="입력 4 2 5 3 4 3" xfId="21867"/>
    <cellStyle name="입력 4 2 5 3 4 4" xfId="27349"/>
    <cellStyle name="입력 4 2 5 3 5" xfId="10146"/>
    <cellStyle name="입력 4 2 5 3 5 2" xfId="16112"/>
    <cellStyle name="입력 4 2 5 3 5 3" xfId="21868"/>
    <cellStyle name="입력 4 2 5 3 5 4" xfId="27350"/>
    <cellStyle name="입력 4 2 5 3 6" xfId="10147"/>
    <cellStyle name="입력 4 2 5 3 6 2" xfId="16113"/>
    <cellStyle name="입력 4 2 5 3 6 3" xfId="21869"/>
    <cellStyle name="입력 4 2 5 3 6 4" xfId="27351"/>
    <cellStyle name="입력 4 2 5 3 7" xfId="10148"/>
    <cellStyle name="입력 4 2 5 3 7 2" xfId="16114"/>
    <cellStyle name="입력 4 2 5 3 7 3" xfId="21870"/>
    <cellStyle name="입력 4 2 5 3 7 4" xfId="27352"/>
    <cellStyle name="입력 4 2 5 3 8" xfId="10149"/>
    <cellStyle name="입력 4 2 5 3 8 2" xfId="16115"/>
    <cellStyle name="입력 4 2 5 3 8 3" xfId="21871"/>
    <cellStyle name="입력 4 2 5 3 8 4" xfId="27353"/>
    <cellStyle name="입력 4 2 5 3 9" xfId="10150"/>
    <cellStyle name="입력 4 2 5 3 9 2" xfId="16116"/>
    <cellStyle name="입력 4 2 5 3 9 3" xfId="21872"/>
    <cellStyle name="입력 4 2 5 3 9 4" xfId="27354"/>
    <cellStyle name="입력 4 2 5 4" xfId="10151"/>
    <cellStyle name="입력 4 2 5 4 2" xfId="16117"/>
    <cellStyle name="입력 4 2 5 4 3" xfId="21873"/>
    <cellStyle name="입력 4 2 5 4 4" xfId="27355"/>
    <cellStyle name="입력 4 2 5 5" xfId="10152"/>
    <cellStyle name="입력 4 2 5 5 2" xfId="16118"/>
    <cellStyle name="입력 4 2 5 5 3" xfId="21874"/>
    <cellStyle name="입력 4 2 5 5 4" xfId="27356"/>
    <cellStyle name="입력 4 2 5 6" xfId="10153"/>
    <cellStyle name="입력 4 2 5 6 2" xfId="16119"/>
    <cellStyle name="입력 4 2 5 6 3" xfId="21875"/>
    <cellStyle name="입력 4 2 5 6 4" xfId="27357"/>
    <cellStyle name="입력 4 2 5 7" xfId="10154"/>
    <cellStyle name="입력 4 2 5 7 2" xfId="16120"/>
    <cellStyle name="입력 4 2 5 7 3" xfId="21876"/>
    <cellStyle name="입력 4 2 5 7 4" xfId="27358"/>
    <cellStyle name="입력 4 2 5 8" xfId="10155"/>
    <cellStyle name="입력 4 2 5 8 2" xfId="16121"/>
    <cellStyle name="입력 4 2 5 8 3" xfId="21877"/>
    <cellStyle name="입력 4 2 5 8 4" xfId="27359"/>
    <cellStyle name="입력 4 2 5 9" xfId="11529"/>
    <cellStyle name="입력 4 2 6" xfId="10156"/>
    <cellStyle name="입력 4 2 6 2" xfId="16122"/>
    <cellStyle name="입력 4 2 6 3" xfId="21878"/>
    <cellStyle name="입력 4 2 6 4" xfId="27360"/>
    <cellStyle name="입력 4 2 7" xfId="10157"/>
    <cellStyle name="입력 4 2 7 2" xfId="16123"/>
    <cellStyle name="입력 4 2 7 3" xfId="21879"/>
    <cellStyle name="입력 4 2 7 4" xfId="27361"/>
    <cellStyle name="입력 4 2 8" xfId="11332"/>
    <cellStyle name="입력 4 2 9" xfId="11277"/>
    <cellStyle name="입력 4 3" xfId="5389"/>
    <cellStyle name="입력 4 3 10" xfId="10158"/>
    <cellStyle name="입력 4 3 10 2" xfId="16124"/>
    <cellStyle name="입력 4 3 10 3" xfId="21880"/>
    <cellStyle name="입력 4 3 10 4" xfId="27362"/>
    <cellStyle name="입력 4 3 11" xfId="11383"/>
    <cellStyle name="입력 4 3 12" xfId="17186"/>
    <cellStyle name="입력 4 3 13" xfId="11309"/>
    <cellStyle name="입력 4 3 2" xfId="5677"/>
    <cellStyle name="입력 4 3 2 10" xfId="11650"/>
    <cellStyle name="입력 4 3 2 11" xfId="17420"/>
    <cellStyle name="입력 4 3 2 12" xfId="22949"/>
    <cellStyle name="입력 4 3 2 2" xfId="10159"/>
    <cellStyle name="입력 4 3 2 2 2" xfId="16125"/>
    <cellStyle name="입력 4 3 2 2 3" xfId="21881"/>
    <cellStyle name="입력 4 3 2 2 4" xfId="27363"/>
    <cellStyle name="입력 4 3 2 3" xfId="10160"/>
    <cellStyle name="입력 4 3 2 3 2" xfId="16126"/>
    <cellStyle name="입력 4 3 2 3 3" xfId="21882"/>
    <cellStyle name="입력 4 3 2 3 4" xfId="27364"/>
    <cellStyle name="입력 4 3 2 4" xfId="10161"/>
    <cellStyle name="입력 4 3 2 4 2" xfId="16127"/>
    <cellStyle name="입력 4 3 2 4 3" xfId="21883"/>
    <cellStyle name="입력 4 3 2 4 4" xfId="27365"/>
    <cellStyle name="입력 4 3 2 5" xfId="10162"/>
    <cellStyle name="입력 4 3 2 5 2" xfId="16128"/>
    <cellStyle name="입력 4 3 2 5 3" xfId="21884"/>
    <cellStyle name="입력 4 3 2 5 4" xfId="27366"/>
    <cellStyle name="입력 4 3 2 6" xfId="10163"/>
    <cellStyle name="입력 4 3 2 6 2" xfId="16129"/>
    <cellStyle name="입력 4 3 2 6 3" xfId="21885"/>
    <cellStyle name="입력 4 3 2 6 4" xfId="27367"/>
    <cellStyle name="입력 4 3 2 7" xfId="10164"/>
    <cellStyle name="입력 4 3 2 7 2" xfId="16130"/>
    <cellStyle name="입력 4 3 2 7 3" xfId="21886"/>
    <cellStyle name="입력 4 3 2 7 4" xfId="27368"/>
    <cellStyle name="입력 4 3 2 8" xfId="10165"/>
    <cellStyle name="입력 4 3 2 8 2" xfId="16131"/>
    <cellStyle name="입력 4 3 2 8 3" xfId="21887"/>
    <cellStyle name="입력 4 3 2 8 4" xfId="27369"/>
    <cellStyle name="입력 4 3 2 9" xfId="10166"/>
    <cellStyle name="입력 4 3 2 9 2" xfId="16132"/>
    <cellStyle name="입력 4 3 2 9 3" xfId="21888"/>
    <cellStyle name="입력 4 3 2 9 4" xfId="27370"/>
    <cellStyle name="입력 4 3 3" xfId="5918"/>
    <cellStyle name="입력 4 3 3 10" xfId="10167"/>
    <cellStyle name="입력 4 3 3 10 2" xfId="16133"/>
    <cellStyle name="입력 4 3 3 10 3" xfId="21889"/>
    <cellStyle name="입력 4 3 3 10 4" xfId="27371"/>
    <cellStyle name="입력 4 3 3 11" xfId="11891"/>
    <cellStyle name="입력 4 3 3 12" xfId="17648"/>
    <cellStyle name="입력 4 3 3 13" xfId="23145"/>
    <cellStyle name="입력 4 3 3 2" xfId="10168"/>
    <cellStyle name="입력 4 3 3 2 2" xfId="16134"/>
    <cellStyle name="입력 4 3 3 2 3" xfId="21890"/>
    <cellStyle name="입력 4 3 3 2 4" xfId="27372"/>
    <cellStyle name="입력 4 3 3 3" xfId="10169"/>
    <cellStyle name="입력 4 3 3 3 2" xfId="16135"/>
    <cellStyle name="입력 4 3 3 3 3" xfId="21891"/>
    <cellStyle name="입력 4 3 3 3 4" xfId="27373"/>
    <cellStyle name="입력 4 3 3 4" xfId="10170"/>
    <cellStyle name="입력 4 3 3 4 2" xfId="16136"/>
    <cellStyle name="입력 4 3 3 4 3" xfId="21892"/>
    <cellStyle name="입력 4 3 3 4 4" xfId="27374"/>
    <cellStyle name="입력 4 3 3 5" xfId="10171"/>
    <cellStyle name="입력 4 3 3 5 2" xfId="16137"/>
    <cellStyle name="입력 4 3 3 5 3" xfId="21893"/>
    <cellStyle name="입력 4 3 3 5 4" xfId="27375"/>
    <cellStyle name="입력 4 3 3 6" xfId="10172"/>
    <cellStyle name="입력 4 3 3 6 2" xfId="16138"/>
    <cellStyle name="입력 4 3 3 6 3" xfId="21894"/>
    <cellStyle name="입력 4 3 3 6 4" xfId="27376"/>
    <cellStyle name="입력 4 3 3 7" xfId="10173"/>
    <cellStyle name="입력 4 3 3 7 2" xfId="16139"/>
    <cellStyle name="입력 4 3 3 7 3" xfId="21895"/>
    <cellStyle name="입력 4 3 3 7 4" xfId="27377"/>
    <cellStyle name="입력 4 3 3 8" xfId="10174"/>
    <cellStyle name="입력 4 3 3 8 2" xfId="16140"/>
    <cellStyle name="입력 4 3 3 8 3" xfId="21896"/>
    <cellStyle name="입력 4 3 3 8 4" xfId="27378"/>
    <cellStyle name="입력 4 3 3 9" xfId="10175"/>
    <cellStyle name="입력 4 3 3 9 2" xfId="16141"/>
    <cellStyle name="입력 4 3 3 9 3" xfId="21897"/>
    <cellStyle name="입력 4 3 3 9 4" xfId="27379"/>
    <cellStyle name="입력 4 3 4" xfId="10176"/>
    <cellStyle name="입력 4 3 4 2" xfId="16142"/>
    <cellStyle name="입력 4 3 4 3" xfId="21898"/>
    <cellStyle name="입력 4 3 4 4" xfId="27380"/>
    <cellStyle name="입력 4 3 5" xfId="10177"/>
    <cellStyle name="입력 4 3 5 2" xfId="16143"/>
    <cellStyle name="입력 4 3 5 3" xfId="21899"/>
    <cellStyle name="입력 4 3 5 4" xfId="27381"/>
    <cellStyle name="입력 4 3 6" xfId="10178"/>
    <cellStyle name="입력 4 3 6 2" xfId="16144"/>
    <cellStyle name="입력 4 3 6 3" xfId="21900"/>
    <cellStyle name="입력 4 3 6 4" xfId="27382"/>
    <cellStyle name="입력 4 3 7" xfId="10179"/>
    <cellStyle name="입력 4 3 7 2" xfId="16145"/>
    <cellStyle name="입력 4 3 7 3" xfId="21901"/>
    <cellStyle name="입력 4 3 7 4" xfId="27383"/>
    <cellStyle name="입력 4 3 8" xfId="10180"/>
    <cellStyle name="입력 4 3 8 2" xfId="16146"/>
    <cellStyle name="입력 4 3 8 3" xfId="21902"/>
    <cellStyle name="입력 4 3 8 4" xfId="27384"/>
    <cellStyle name="입력 4 3 9" xfId="10181"/>
    <cellStyle name="입력 4 3 9 2" xfId="16147"/>
    <cellStyle name="입력 4 3 9 3" xfId="21903"/>
    <cellStyle name="입력 4 3 9 4" xfId="27385"/>
    <cellStyle name="입력 4 4" xfId="5415"/>
    <cellStyle name="입력 4 4 2" xfId="5703"/>
    <cellStyle name="입력 4 4 2 10" xfId="11676"/>
    <cellStyle name="입력 4 4 2 11" xfId="17445"/>
    <cellStyle name="입력 4 4 2 12" xfId="22966"/>
    <cellStyle name="입력 4 4 2 2" xfId="10182"/>
    <cellStyle name="입력 4 4 2 2 2" xfId="16148"/>
    <cellStyle name="입력 4 4 2 2 3" xfId="21904"/>
    <cellStyle name="입력 4 4 2 2 4" xfId="27386"/>
    <cellStyle name="입력 4 4 2 3" xfId="10183"/>
    <cellStyle name="입력 4 4 2 3 2" xfId="16149"/>
    <cellStyle name="입력 4 4 2 3 3" xfId="21905"/>
    <cellStyle name="입력 4 4 2 3 4" xfId="27387"/>
    <cellStyle name="입력 4 4 2 4" xfId="10184"/>
    <cellStyle name="입력 4 4 2 4 2" xfId="16150"/>
    <cellStyle name="입력 4 4 2 4 3" xfId="21906"/>
    <cellStyle name="입력 4 4 2 4 4" xfId="27388"/>
    <cellStyle name="입력 4 4 2 5" xfId="10185"/>
    <cellStyle name="입력 4 4 2 5 2" xfId="16151"/>
    <cellStyle name="입력 4 4 2 5 3" xfId="21907"/>
    <cellStyle name="입력 4 4 2 5 4" xfId="27389"/>
    <cellStyle name="입력 4 4 2 6" xfId="10186"/>
    <cellStyle name="입력 4 4 2 6 2" xfId="16152"/>
    <cellStyle name="입력 4 4 2 6 3" xfId="21908"/>
    <cellStyle name="입력 4 4 2 6 4" xfId="27390"/>
    <cellStyle name="입력 4 4 2 7" xfId="10187"/>
    <cellStyle name="입력 4 4 2 7 2" xfId="16153"/>
    <cellStyle name="입력 4 4 2 7 3" xfId="21909"/>
    <cellStyle name="입력 4 4 2 7 4" xfId="27391"/>
    <cellStyle name="입력 4 4 2 8" xfId="10188"/>
    <cellStyle name="입력 4 4 2 8 2" xfId="16154"/>
    <cellStyle name="입력 4 4 2 8 3" xfId="21910"/>
    <cellStyle name="입력 4 4 2 8 4" xfId="27392"/>
    <cellStyle name="입력 4 4 2 9" xfId="10189"/>
    <cellStyle name="입력 4 4 2 9 2" xfId="16155"/>
    <cellStyle name="입력 4 4 2 9 3" xfId="21911"/>
    <cellStyle name="입력 4 4 2 9 4" xfId="27393"/>
    <cellStyle name="입력 4 4 3" xfId="5942"/>
    <cellStyle name="입력 4 4 3 10" xfId="10190"/>
    <cellStyle name="입력 4 4 3 10 2" xfId="16156"/>
    <cellStyle name="입력 4 4 3 10 3" xfId="21912"/>
    <cellStyle name="입력 4 4 3 10 4" xfId="27394"/>
    <cellStyle name="입력 4 4 3 11" xfId="11915"/>
    <cellStyle name="입력 4 4 3 12" xfId="17672"/>
    <cellStyle name="입력 4 4 3 13" xfId="23169"/>
    <cellStyle name="입력 4 4 3 2" xfId="10191"/>
    <cellStyle name="입력 4 4 3 2 2" xfId="16157"/>
    <cellStyle name="입력 4 4 3 2 3" xfId="21913"/>
    <cellStyle name="입력 4 4 3 2 4" xfId="27395"/>
    <cellStyle name="입력 4 4 3 3" xfId="10192"/>
    <cellStyle name="입력 4 4 3 3 2" xfId="16158"/>
    <cellStyle name="입력 4 4 3 3 3" xfId="21914"/>
    <cellStyle name="입력 4 4 3 3 4" xfId="27396"/>
    <cellStyle name="입력 4 4 3 4" xfId="10193"/>
    <cellStyle name="입력 4 4 3 4 2" xfId="16159"/>
    <cellStyle name="입력 4 4 3 4 3" xfId="21915"/>
    <cellStyle name="입력 4 4 3 4 4" xfId="27397"/>
    <cellStyle name="입력 4 4 3 5" xfId="10194"/>
    <cellStyle name="입력 4 4 3 5 2" xfId="16160"/>
    <cellStyle name="입력 4 4 3 5 3" xfId="21916"/>
    <cellStyle name="입력 4 4 3 5 4" xfId="27398"/>
    <cellStyle name="입력 4 4 3 6" xfId="10195"/>
    <cellStyle name="입력 4 4 3 6 2" xfId="16161"/>
    <cellStyle name="입력 4 4 3 6 3" xfId="21917"/>
    <cellStyle name="입력 4 4 3 6 4" xfId="27399"/>
    <cellStyle name="입력 4 4 3 7" xfId="10196"/>
    <cellStyle name="입력 4 4 3 7 2" xfId="16162"/>
    <cellStyle name="입력 4 4 3 7 3" xfId="21918"/>
    <cellStyle name="입력 4 4 3 7 4" xfId="27400"/>
    <cellStyle name="입력 4 4 3 8" xfId="10197"/>
    <cellStyle name="입력 4 4 3 8 2" xfId="16163"/>
    <cellStyle name="입력 4 4 3 8 3" xfId="21919"/>
    <cellStyle name="입력 4 4 3 8 4" xfId="27401"/>
    <cellStyle name="입력 4 4 3 9" xfId="10198"/>
    <cellStyle name="입력 4 4 3 9 2" xfId="16164"/>
    <cellStyle name="입력 4 4 3 9 3" xfId="21920"/>
    <cellStyle name="입력 4 4 3 9 4" xfId="27402"/>
    <cellStyle name="입력 4 4 4" xfId="10199"/>
    <cellStyle name="입력 4 4 4 2" xfId="16165"/>
    <cellStyle name="입력 4 4 4 3" xfId="21921"/>
    <cellStyle name="입력 4 4 4 4" xfId="27403"/>
    <cellStyle name="입력 4 4 5" xfId="10200"/>
    <cellStyle name="입력 4 4 5 2" xfId="16166"/>
    <cellStyle name="입력 4 4 5 3" xfId="21922"/>
    <cellStyle name="입력 4 4 5 4" xfId="27404"/>
    <cellStyle name="입력 4 4 6" xfId="10201"/>
    <cellStyle name="입력 4 4 6 2" xfId="16167"/>
    <cellStyle name="입력 4 4 6 3" xfId="21923"/>
    <cellStyle name="입력 4 4 6 4" xfId="27405"/>
    <cellStyle name="입력 4 4 7" xfId="11409"/>
    <cellStyle name="입력 4 4 8" xfId="17207"/>
    <cellStyle name="입력 4 5" xfId="5452"/>
    <cellStyle name="입력 4 5 2" xfId="5740"/>
    <cellStyle name="입력 4 5 2 10" xfId="11713"/>
    <cellStyle name="입력 4 5 2 11" xfId="17480"/>
    <cellStyle name="입력 4 5 2 12" xfId="23000"/>
    <cellStyle name="입력 4 5 2 2" xfId="10202"/>
    <cellStyle name="입력 4 5 2 2 2" xfId="16168"/>
    <cellStyle name="입력 4 5 2 2 3" xfId="21924"/>
    <cellStyle name="입력 4 5 2 2 4" xfId="27406"/>
    <cellStyle name="입력 4 5 2 3" xfId="10203"/>
    <cellStyle name="입력 4 5 2 3 2" xfId="16169"/>
    <cellStyle name="입력 4 5 2 3 3" xfId="21925"/>
    <cellStyle name="입력 4 5 2 3 4" xfId="27407"/>
    <cellStyle name="입력 4 5 2 4" xfId="10204"/>
    <cellStyle name="입력 4 5 2 4 2" xfId="16170"/>
    <cellStyle name="입력 4 5 2 4 3" xfId="21926"/>
    <cellStyle name="입력 4 5 2 4 4" xfId="27408"/>
    <cellStyle name="입력 4 5 2 5" xfId="10205"/>
    <cellStyle name="입력 4 5 2 5 2" xfId="16171"/>
    <cellStyle name="입력 4 5 2 5 3" xfId="21927"/>
    <cellStyle name="입력 4 5 2 5 4" xfId="27409"/>
    <cellStyle name="입력 4 5 2 6" xfId="10206"/>
    <cellStyle name="입력 4 5 2 6 2" xfId="16172"/>
    <cellStyle name="입력 4 5 2 6 3" xfId="21928"/>
    <cellStyle name="입력 4 5 2 6 4" xfId="27410"/>
    <cellStyle name="입력 4 5 2 7" xfId="10207"/>
    <cellStyle name="입력 4 5 2 7 2" xfId="16173"/>
    <cellStyle name="입력 4 5 2 7 3" xfId="21929"/>
    <cellStyle name="입력 4 5 2 7 4" xfId="27411"/>
    <cellStyle name="입력 4 5 2 8" xfId="10208"/>
    <cellStyle name="입력 4 5 2 8 2" xfId="16174"/>
    <cellStyle name="입력 4 5 2 8 3" xfId="21930"/>
    <cellStyle name="입력 4 5 2 8 4" xfId="27412"/>
    <cellStyle name="입력 4 5 2 9" xfId="10209"/>
    <cellStyle name="입력 4 5 2 9 2" xfId="16175"/>
    <cellStyle name="입력 4 5 2 9 3" xfId="21931"/>
    <cellStyle name="입력 4 5 2 9 4" xfId="27413"/>
    <cellStyle name="입력 4 5 3" xfId="5968"/>
    <cellStyle name="입력 4 5 3 10" xfId="10210"/>
    <cellStyle name="입력 4 5 3 10 2" xfId="16176"/>
    <cellStyle name="입력 4 5 3 10 3" xfId="21932"/>
    <cellStyle name="입력 4 5 3 10 4" xfId="27414"/>
    <cellStyle name="입력 4 5 3 11" xfId="11941"/>
    <cellStyle name="입력 4 5 3 12" xfId="17698"/>
    <cellStyle name="입력 4 5 3 13" xfId="23195"/>
    <cellStyle name="입력 4 5 3 2" xfId="10211"/>
    <cellStyle name="입력 4 5 3 2 2" xfId="16177"/>
    <cellStyle name="입력 4 5 3 2 3" xfId="21933"/>
    <cellStyle name="입력 4 5 3 2 4" xfId="27415"/>
    <cellStyle name="입력 4 5 3 3" xfId="10212"/>
    <cellStyle name="입력 4 5 3 3 2" xfId="16178"/>
    <cellStyle name="입력 4 5 3 3 3" xfId="21934"/>
    <cellStyle name="입력 4 5 3 3 4" xfId="27416"/>
    <cellStyle name="입력 4 5 3 4" xfId="10213"/>
    <cellStyle name="입력 4 5 3 4 2" xfId="16179"/>
    <cellStyle name="입력 4 5 3 4 3" xfId="21935"/>
    <cellStyle name="입력 4 5 3 4 4" xfId="27417"/>
    <cellStyle name="입력 4 5 3 5" xfId="10214"/>
    <cellStyle name="입력 4 5 3 5 2" xfId="16180"/>
    <cellStyle name="입력 4 5 3 5 3" xfId="21936"/>
    <cellStyle name="입력 4 5 3 5 4" xfId="27418"/>
    <cellStyle name="입력 4 5 3 6" xfId="10215"/>
    <cellStyle name="입력 4 5 3 6 2" xfId="16181"/>
    <cellStyle name="입력 4 5 3 6 3" xfId="21937"/>
    <cellStyle name="입력 4 5 3 6 4" xfId="27419"/>
    <cellStyle name="입력 4 5 3 7" xfId="10216"/>
    <cellStyle name="입력 4 5 3 7 2" xfId="16182"/>
    <cellStyle name="입력 4 5 3 7 3" xfId="21938"/>
    <cellStyle name="입력 4 5 3 7 4" xfId="27420"/>
    <cellStyle name="입력 4 5 3 8" xfId="10217"/>
    <cellStyle name="입력 4 5 3 8 2" xfId="16183"/>
    <cellStyle name="입력 4 5 3 8 3" xfId="21939"/>
    <cellStyle name="입력 4 5 3 8 4" xfId="27421"/>
    <cellStyle name="입력 4 5 3 9" xfId="10218"/>
    <cellStyle name="입력 4 5 3 9 2" xfId="16184"/>
    <cellStyle name="입력 4 5 3 9 3" xfId="21940"/>
    <cellStyle name="입력 4 5 3 9 4" xfId="27422"/>
    <cellStyle name="입력 4 5 4" xfId="10219"/>
    <cellStyle name="입력 4 5 4 2" xfId="16185"/>
    <cellStyle name="입력 4 5 4 3" xfId="21941"/>
    <cellStyle name="입력 4 5 4 4" xfId="27423"/>
    <cellStyle name="입력 4 5 5" xfId="10220"/>
    <cellStyle name="입력 4 5 5 2" xfId="16186"/>
    <cellStyle name="입력 4 5 5 3" xfId="21942"/>
    <cellStyle name="입력 4 5 5 4" xfId="27424"/>
    <cellStyle name="입력 4 5 6" xfId="10221"/>
    <cellStyle name="입력 4 5 6 2" xfId="16187"/>
    <cellStyle name="입력 4 5 6 3" xfId="21943"/>
    <cellStyle name="입력 4 5 6 4" xfId="27425"/>
    <cellStyle name="입력 4 5 7" xfId="10222"/>
    <cellStyle name="입력 4 5 7 2" xfId="16188"/>
    <cellStyle name="입력 4 5 7 3" xfId="21944"/>
    <cellStyle name="입력 4 5 7 4" xfId="27426"/>
    <cellStyle name="입력 4 5 8" xfId="11446"/>
    <cellStyle name="입력 4 5 9" xfId="17240"/>
    <cellStyle name="입력 4 6" xfId="5506"/>
    <cellStyle name="입력 4 6 10" xfId="17289"/>
    <cellStyle name="입력 4 6 11" xfId="22889"/>
    <cellStyle name="입력 4 6 2" xfId="5794"/>
    <cellStyle name="입력 4 6 2 10" xfId="10223"/>
    <cellStyle name="입력 4 6 2 10 2" xfId="16189"/>
    <cellStyle name="입력 4 6 2 10 3" xfId="21945"/>
    <cellStyle name="입력 4 6 2 10 4" xfId="27427"/>
    <cellStyle name="입력 4 6 2 11" xfId="11767"/>
    <cellStyle name="입력 4 6 2 12" xfId="17531"/>
    <cellStyle name="입력 4 6 2 13" xfId="23047"/>
    <cellStyle name="입력 4 6 2 2" xfId="10224"/>
    <cellStyle name="입력 4 6 2 2 2" xfId="16190"/>
    <cellStyle name="입력 4 6 2 2 3" xfId="21946"/>
    <cellStyle name="입력 4 6 2 2 4" xfId="27428"/>
    <cellStyle name="입력 4 6 2 3" xfId="10225"/>
    <cellStyle name="입력 4 6 2 3 2" xfId="16191"/>
    <cellStyle name="입력 4 6 2 3 3" xfId="21947"/>
    <cellStyle name="입력 4 6 2 3 4" xfId="27429"/>
    <cellStyle name="입력 4 6 2 4" xfId="10226"/>
    <cellStyle name="입력 4 6 2 4 2" xfId="16192"/>
    <cellStyle name="입력 4 6 2 4 3" xfId="21948"/>
    <cellStyle name="입력 4 6 2 4 4" xfId="27430"/>
    <cellStyle name="입력 4 6 2 5" xfId="10227"/>
    <cellStyle name="입력 4 6 2 5 2" xfId="16193"/>
    <cellStyle name="입력 4 6 2 5 3" xfId="21949"/>
    <cellStyle name="입력 4 6 2 5 4" xfId="27431"/>
    <cellStyle name="입력 4 6 2 6" xfId="10228"/>
    <cellStyle name="입력 4 6 2 6 2" xfId="16194"/>
    <cellStyle name="입력 4 6 2 6 3" xfId="21950"/>
    <cellStyle name="입력 4 6 2 6 4" xfId="27432"/>
    <cellStyle name="입력 4 6 2 7" xfId="10229"/>
    <cellStyle name="입력 4 6 2 7 2" xfId="16195"/>
    <cellStyle name="입력 4 6 2 7 3" xfId="21951"/>
    <cellStyle name="입력 4 6 2 7 4" xfId="27433"/>
    <cellStyle name="입력 4 6 2 8" xfId="10230"/>
    <cellStyle name="입력 4 6 2 8 2" xfId="16196"/>
    <cellStyle name="입력 4 6 2 8 3" xfId="21952"/>
    <cellStyle name="입력 4 6 2 8 4" xfId="27434"/>
    <cellStyle name="입력 4 6 2 9" xfId="10231"/>
    <cellStyle name="입력 4 6 2 9 2" xfId="16197"/>
    <cellStyle name="입력 4 6 2 9 3" xfId="21953"/>
    <cellStyle name="입력 4 6 2 9 4" xfId="27435"/>
    <cellStyle name="입력 4 6 3" xfId="6017"/>
    <cellStyle name="입력 4 6 3 10" xfId="10232"/>
    <cellStyle name="입력 4 6 3 10 2" xfId="16198"/>
    <cellStyle name="입력 4 6 3 10 3" xfId="21954"/>
    <cellStyle name="입력 4 6 3 10 4" xfId="27436"/>
    <cellStyle name="입력 4 6 3 11" xfId="11990"/>
    <cellStyle name="입력 4 6 3 12" xfId="17747"/>
    <cellStyle name="입력 4 6 3 13" xfId="23244"/>
    <cellStyle name="입력 4 6 3 2" xfId="10233"/>
    <cellStyle name="입력 4 6 3 2 2" xfId="16199"/>
    <cellStyle name="입력 4 6 3 2 3" xfId="21955"/>
    <cellStyle name="입력 4 6 3 2 4" xfId="27437"/>
    <cellStyle name="입력 4 6 3 3" xfId="10234"/>
    <cellStyle name="입력 4 6 3 3 2" xfId="16200"/>
    <cellStyle name="입력 4 6 3 3 3" xfId="21956"/>
    <cellStyle name="입력 4 6 3 3 4" xfId="27438"/>
    <cellStyle name="입력 4 6 3 4" xfId="10235"/>
    <cellStyle name="입력 4 6 3 4 2" xfId="16201"/>
    <cellStyle name="입력 4 6 3 4 3" xfId="21957"/>
    <cellStyle name="입력 4 6 3 4 4" xfId="27439"/>
    <cellStyle name="입력 4 6 3 5" xfId="10236"/>
    <cellStyle name="입력 4 6 3 5 2" xfId="16202"/>
    <cellStyle name="입력 4 6 3 5 3" xfId="21958"/>
    <cellStyle name="입력 4 6 3 5 4" xfId="27440"/>
    <cellStyle name="입력 4 6 3 6" xfId="10237"/>
    <cellStyle name="입력 4 6 3 6 2" xfId="16203"/>
    <cellStyle name="입력 4 6 3 6 3" xfId="21959"/>
    <cellStyle name="입력 4 6 3 6 4" xfId="27441"/>
    <cellStyle name="입력 4 6 3 7" xfId="10238"/>
    <cellStyle name="입력 4 6 3 7 2" xfId="16204"/>
    <cellStyle name="입력 4 6 3 7 3" xfId="21960"/>
    <cellStyle name="입력 4 6 3 7 4" xfId="27442"/>
    <cellStyle name="입력 4 6 3 8" xfId="10239"/>
    <cellStyle name="입력 4 6 3 8 2" xfId="16205"/>
    <cellStyle name="입력 4 6 3 8 3" xfId="21961"/>
    <cellStyle name="입력 4 6 3 8 4" xfId="27443"/>
    <cellStyle name="입력 4 6 3 9" xfId="10240"/>
    <cellStyle name="입력 4 6 3 9 2" xfId="16206"/>
    <cellStyle name="입력 4 6 3 9 3" xfId="21962"/>
    <cellStyle name="입력 4 6 3 9 4" xfId="27444"/>
    <cellStyle name="입력 4 6 4" xfId="10241"/>
    <cellStyle name="입력 4 6 4 2" xfId="16207"/>
    <cellStyle name="입력 4 6 4 3" xfId="21963"/>
    <cellStyle name="입력 4 6 4 4" xfId="27445"/>
    <cellStyle name="입력 4 6 5" xfId="10242"/>
    <cellStyle name="입력 4 6 5 2" xfId="16208"/>
    <cellStyle name="입력 4 6 5 3" xfId="21964"/>
    <cellStyle name="입력 4 6 5 4" xfId="27446"/>
    <cellStyle name="입력 4 6 6" xfId="10243"/>
    <cellStyle name="입력 4 6 6 2" xfId="16209"/>
    <cellStyle name="입력 4 6 6 3" xfId="21965"/>
    <cellStyle name="입력 4 6 6 4" xfId="27447"/>
    <cellStyle name="입력 4 6 7" xfId="10244"/>
    <cellStyle name="입력 4 6 7 2" xfId="16210"/>
    <cellStyle name="입력 4 6 7 3" xfId="21966"/>
    <cellStyle name="입력 4 6 7 4" xfId="27448"/>
    <cellStyle name="입력 4 6 8" xfId="10245"/>
    <cellStyle name="입력 4 6 8 2" xfId="16211"/>
    <cellStyle name="입력 4 6 8 3" xfId="21967"/>
    <cellStyle name="입력 4 6 8 4" xfId="27449"/>
    <cellStyle name="입력 4 6 9" xfId="11500"/>
    <cellStyle name="입력 4 7" xfId="10246"/>
    <cellStyle name="입력 4 7 2" xfId="16212"/>
    <cellStyle name="입력 4 7 3" xfId="21968"/>
    <cellStyle name="입력 4 7 4" xfId="27450"/>
    <cellStyle name="입력 4 8" xfId="11227"/>
    <cellStyle name="입력 5" xfId="5152"/>
    <cellStyle name="입력 5 2" xfId="5514"/>
    <cellStyle name="입력 5 2 2" xfId="5802"/>
    <cellStyle name="입력 5 2 2 10" xfId="11775"/>
    <cellStyle name="입력 5 2 2 11" xfId="17539"/>
    <cellStyle name="입력 5 2 2 12" xfId="23055"/>
    <cellStyle name="입력 5 2 2 2" xfId="10247"/>
    <cellStyle name="입력 5 2 2 2 2" xfId="16213"/>
    <cellStyle name="입력 5 2 2 2 3" xfId="21969"/>
    <cellStyle name="입력 5 2 2 2 4" xfId="27451"/>
    <cellStyle name="입력 5 2 2 3" xfId="10248"/>
    <cellStyle name="입력 5 2 2 3 2" xfId="16214"/>
    <cellStyle name="입력 5 2 2 3 3" xfId="21970"/>
    <cellStyle name="입력 5 2 2 3 4" xfId="27452"/>
    <cellStyle name="입력 5 2 2 4" xfId="10249"/>
    <cellStyle name="입력 5 2 2 4 2" xfId="16215"/>
    <cellStyle name="입력 5 2 2 4 3" xfId="21971"/>
    <cellStyle name="입력 5 2 2 4 4" xfId="27453"/>
    <cellStyle name="입력 5 2 2 5" xfId="10250"/>
    <cellStyle name="입력 5 2 2 5 2" xfId="16216"/>
    <cellStyle name="입력 5 2 2 5 3" xfId="21972"/>
    <cellStyle name="입력 5 2 2 5 4" xfId="27454"/>
    <cellStyle name="입력 5 2 2 6" xfId="10251"/>
    <cellStyle name="입력 5 2 2 6 2" xfId="16217"/>
    <cellStyle name="입력 5 2 2 6 3" xfId="21973"/>
    <cellStyle name="입력 5 2 2 6 4" xfId="27455"/>
    <cellStyle name="입력 5 2 2 7" xfId="10252"/>
    <cellStyle name="입력 5 2 2 7 2" xfId="16218"/>
    <cellStyle name="입력 5 2 2 7 3" xfId="21974"/>
    <cellStyle name="입력 5 2 2 7 4" xfId="27456"/>
    <cellStyle name="입력 5 2 2 8" xfId="10253"/>
    <cellStyle name="입력 5 2 2 8 2" xfId="16219"/>
    <cellStyle name="입력 5 2 2 8 3" xfId="21975"/>
    <cellStyle name="입력 5 2 2 8 4" xfId="27457"/>
    <cellStyle name="입력 5 2 2 9" xfId="10254"/>
    <cellStyle name="입력 5 2 2 9 2" xfId="16220"/>
    <cellStyle name="입력 5 2 2 9 3" xfId="21976"/>
    <cellStyle name="입력 5 2 2 9 4" xfId="27458"/>
    <cellStyle name="입력 5 2 3" xfId="6025"/>
    <cellStyle name="입력 5 2 3 10" xfId="10255"/>
    <cellStyle name="입력 5 2 3 10 2" xfId="16221"/>
    <cellStyle name="입력 5 2 3 10 3" xfId="21977"/>
    <cellStyle name="입력 5 2 3 10 4" xfId="27459"/>
    <cellStyle name="입력 5 2 3 11" xfId="11998"/>
    <cellStyle name="입력 5 2 3 12" xfId="17755"/>
    <cellStyle name="입력 5 2 3 13" xfId="23252"/>
    <cellStyle name="입력 5 2 3 2" xfId="10256"/>
    <cellStyle name="입력 5 2 3 2 2" xfId="16222"/>
    <cellStyle name="입력 5 2 3 2 3" xfId="21978"/>
    <cellStyle name="입력 5 2 3 2 4" xfId="27460"/>
    <cellStyle name="입력 5 2 3 3" xfId="10257"/>
    <cellStyle name="입력 5 2 3 3 2" xfId="16223"/>
    <cellStyle name="입력 5 2 3 3 3" xfId="21979"/>
    <cellStyle name="입력 5 2 3 3 4" xfId="27461"/>
    <cellStyle name="입력 5 2 3 4" xfId="10258"/>
    <cellStyle name="입력 5 2 3 4 2" xfId="16224"/>
    <cellStyle name="입력 5 2 3 4 3" xfId="21980"/>
    <cellStyle name="입력 5 2 3 4 4" xfId="27462"/>
    <cellStyle name="입력 5 2 3 5" xfId="10259"/>
    <cellStyle name="입력 5 2 3 5 2" xfId="16225"/>
    <cellStyle name="입력 5 2 3 5 3" xfId="21981"/>
    <cellStyle name="입력 5 2 3 5 4" xfId="27463"/>
    <cellStyle name="입력 5 2 3 6" xfId="10260"/>
    <cellStyle name="입력 5 2 3 6 2" xfId="16226"/>
    <cellStyle name="입력 5 2 3 6 3" xfId="21982"/>
    <cellStyle name="입력 5 2 3 6 4" xfId="27464"/>
    <cellStyle name="입력 5 2 3 7" xfId="10261"/>
    <cellStyle name="입력 5 2 3 7 2" xfId="16227"/>
    <cellStyle name="입력 5 2 3 7 3" xfId="21983"/>
    <cellStyle name="입력 5 2 3 7 4" xfId="27465"/>
    <cellStyle name="입력 5 2 3 8" xfId="10262"/>
    <cellStyle name="입력 5 2 3 8 2" xfId="16228"/>
    <cellStyle name="입력 5 2 3 8 3" xfId="21984"/>
    <cellStyle name="입력 5 2 3 8 4" xfId="27466"/>
    <cellStyle name="입력 5 2 3 9" xfId="10263"/>
    <cellStyle name="입력 5 2 3 9 2" xfId="16229"/>
    <cellStyle name="입력 5 2 3 9 3" xfId="21985"/>
    <cellStyle name="입력 5 2 3 9 4" xfId="27467"/>
    <cellStyle name="입력 5 2 4" xfId="10264"/>
    <cellStyle name="입력 5 2 4 2" xfId="16230"/>
    <cellStyle name="입력 5 2 4 3" xfId="21986"/>
    <cellStyle name="입력 5 2 4 4" xfId="27468"/>
    <cellStyle name="입력 5 2 5" xfId="10265"/>
    <cellStyle name="입력 5 2 5 2" xfId="16231"/>
    <cellStyle name="입력 5 2 5 3" xfId="21987"/>
    <cellStyle name="입력 5 2 5 4" xfId="27469"/>
    <cellStyle name="입력 5 2 6" xfId="10266"/>
    <cellStyle name="입력 5 2 6 2" xfId="16232"/>
    <cellStyle name="입력 5 2 6 3" xfId="21988"/>
    <cellStyle name="입력 5 2 6 4" xfId="27470"/>
    <cellStyle name="입력 5 2 7" xfId="11508"/>
    <cellStyle name="입력 5 2 8" xfId="17297"/>
    <cellStyle name="입력 5 3" xfId="5563"/>
    <cellStyle name="입력 5 3 2" xfId="5851"/>
    <cellStyle name="입력 5 3 2 10" xfId="11824"/>
    <cellStyle name="입력 5 3 2 11" xfId="17585"/>
    <cellStyle name="입력 5 3 2 12" xfId="23093"/>
    <cellStyle name="입력 5 3 2 2" xfId="10267"/>
    <cellStyle name="입력 5 3 2 2 2" xfId="16233"/>
    <cellStyle name="입력 5 3 2 2 3" xfId="21989"/>
    <cellStyle name="입력 5 3 2 2 4" xfId="27471"/>
    <cellStyle name="입력 5 3 2 3" xfId="10268"/>
    <cellStyle name="입력 5 3 2 3 2" xfId="16234"/>
    <cellStyle name="입력 5 3 2 3 3" xfId="21990"/>
    <cellStyle name="입력 5 3 2 3 4" xfId="27472"/>
    <cellStyle name="입력 5 3 2 4" xfId="10269"/>
    <cellStyle name="입력 5 3 2 4 2" xfId="16235"/>
    <cellStyle name="입력 5 3 2 4 3" xfId="21991"/>
    <cellStyle name="입력 5 3 2 4 4" xfId="27473"/>
    <cellStyle name="입력 5 3 2 5" xfId="10270"/>
    <cellStyle name="입력 5 3 2 5 2" xfId="16236"/>
    <cellStyle name="입력 5 3 2 5 3" xfId="21992"/>
    <cellStyle name="입력 5 3 2 5 4" xfId="27474"/>
    <cellStyle name="입력 5 3 2 6" xfId="10271"/>
    <cellStyle name="입력 5 3 2 6 2" xfId="16237"/>
    <cellStyle name="입력 5 3 2 6 3" xfId="21993"/>
    <cellStyle name="입력 5 3 2 6 4" xfId="27475"/>
    <cellStyle name="입력 5 3 2 7" xfId="10272"/>
    <cellStyle name="입력 5 3 2 7 2" xfId="16238"/>
    <cellStyle name="입력 5 3 2 7 3" xfId="21994"/>
    <cellStyle name="입력 5 3 2 7 4" xfId="27476"/>
    <cellStyle name="입력 5 3 2 8" xfId="10273"/>
    <cellStyle name="입력 5 3 2 8 2" xfId="16239"/>
    <cellStyle name="입력 5 3 2 8 3" xfId="21995"/>
    <cellStyle name="입력 5 3 2 8 4" xfId="27477"/>
    <cellStyle name="입력 5 3 2 9" xfId="10274"/>
    <cellStyle name="입력 5 3 2 9 2" xfId="16240"/>
    <cellStyle name="입력 5 3 2 9 3" xfId="21996"/>
    <cellStyle name="입력 5 3 2 9 4" xfId="27478"/>
    <cellStyle name="입력 5 3 3" xfId="6070"/>
    <cellStyle name="입력 5 3 3 10" xfId="10275"/>
    <cellStyle name="입력 5 3 3 10 2" xfId="16241"/>
    <cellStyle name="입력 5 3 3 10 3" xfId="21997"/>
    <cellStyle name="입력 5 3 3 10 4" xfId="27479"/>
    <cellStyle name="입력 5 3 3 11" xfId="12042"/>
    <cellStyle name="입력 5 3 3 12" xfId="17798"/>
    <cellStyle name="입력 5 3 3 13" xfId="23295"/>
    <cellStyle name="입력 5 3 3 2" xfId="10276"/>
    <cellStyle name="입력 5 3 3 2 2" xfId="16242"/>
    <cellStyle name="입력 5 3 3 2 3" xfId="21998"/>
    <cellStyle name="입력 5 3 3 2 4" xfId="27480"/>
    <cellStyle name="입력 5 3 3 3" xfId="10277"/>
    <cellStyle name="입력 5 3 3 3 2" xfId="16243"/>
    <cellStyle name="입력 5 3 3 3 3" xfId="21999"/>
    <cellStyle name="입력 5 3 3 3 4" xfId="27481"/>
    <cellStyle name="입력 5 3 3 4" xfId="10278"/>
    <cellStyle name="입력 5 3 3 4 2" xfId="16244"/>
    <cellStyle name="입력 5 3 3 4 3" xfId="22000"/>
    <cellStyle name="입력 5 3 3 4 4" xfId="27482"/>
    <cellStyle name="입력 5 3 3 5" xfId="10279"/>
    <cellStyle name="입력 5 3 3 5 2" xfId="16245"/>
    <cellStyle name="입력 5 3 3 5 3" xfId="22001"/>
    <cellStyle name="입력 5 3 3 5 4" xfId="27483"/>
    <cellStyle name="입력 5 3 3 6" xfId="10280"/>
    <cellStyle name="입력 5 3 3 6 2" xfId="16246"/>
    <cellStyle name="입력 5 3 3 6 3" xfId="22002"/>
    <cellStyle name="입력 5 3 3 6 4" xfId="27484"/>
    <cellStyle name="입력 5 3 3 7" xfId="10281"/>
    <cellStyle name="입력 5 3 3 7 2" xfId="16247"/>
    <cellStyle name="입력 5 3 3 7 3" xfId="22003"/>
    <cellStyle name="입력 5 3 3 7 4" xfId="27485"/>
    <cellStyle name="입력 5 3 3 8" xfId="10282"/>
    <cellStyle name="입력 5 3 3 8 2" xfId="16248"/>
    <cellStyle name="입력 5 3 3 8 3" xfId="22004"/>
    <cellStyle name="입력 5 3 3 8 4" xfId="27486"/>
    <cellStyle name="입력 5 3 3 9" xfId="10283"/>
    <cellStyle name="입력 5 3 3 9 2" xfId="16249"/>
    <cellStyle name="입력 5 3 3 9 3" xfId="22005"/>
    <cellStyle name="입력 5 3 3 9 4" xfId="27487"/>
    <cellStyle name="입력 5 3 4" xfId="10284"/>
    <cellStyle name="입력 5 3 4 2" xfId="16250"/>
    <cellStyle name="입력 5 3 4 3" xfId="22006"/>
    <cellStyle name="입력 5 3 4 4" xfId="27488"/>
    <cellStyle name="입력 5 3 5" xfId="10285"/>
    <cellStyle name="입력 5 3 5 2" xfId="16251"/>
    <cellStyle name="입력 5 3 5 3" xfId="22007"/>
    <cellStyle name="입력 5 3 5 4" xfId="27489"/>
    <cellStyle name="입력 5 3 6" xfId="10286"/>
    <cellStyle name="입력 5 3 6 2" xfId="16252"/>
    <cellStyle name="입력 5 3 6 3" xfId="22008"/>
    <cellStyle name="입력 5 3 6 4" xfId="27490"/>
    <cellStyle name="입력 5 3 7" xfId="11555"/>
    <cellStyle name="입력 5 3 8" xfId="17335"/>
    <cellStyle name="입력 5 4" xfId="5488"/>
    <cellStyle name="입력 5 4 2" xfId="5776"/>
    <cellStyle name="입력 5 4 2 10" xfId="11749"/>
    <cellStyle name="입력 5 4 2 11" xfId="17514"/>
    <cellStyle name="입력 5 4 2 12" xfId="23029"/>
    <cellStyle name="입력 5 4 2 2" xfId="10287"/>
    <cellStyle name="입력 5 4 2 2 2" xfId="16253"/>
    <cellStyle name="입력 5 4 2 2 3" xfId="22009"/>
    <cellStyle name="입력 5 4 2 2 4" xfId="27491"/>
    <cellStyle name="입력 5 4 2 3" xfId="10288"/>
    <cellStyle name="입력 5 4 2 3 2" xfId="16254"/>
    <cellStyle name="입력 5 4 2 3 3" xfId="22010"/>
    <cellStyle name="입력 5 4 2 3 4" xfId="27492"/>
    <cellStyle name="입력 5 4 2 4" xfId="10289"/>
    <cellStyle name="입력 5 4 2 4 2" xfId="16255"/>
    <cellStyle name="입력 5 4 2 4 3" xfId="22011"/>
    <cellStyle name="입력 5 4 2 4 4" xfId="27493"/>
    <cellStyle name="입력 5 4 2 5" xfId="10290"/>
    <cellStyle name="입력 5 4 2 5 2" xfId="16256"/>
    <cellStyle name="입력 5 4 2 5 3" xfId="22012"/>
    <cellStyle name="입력 5 4 2 5 4" xfId="27494"/>
    <cellStyle name="입력 5 4 2 6" xfId="10291"/>
    <cellStyle name="입력 5 4 2 6 2" xfId="16257"/>
    <cellStyle name="입력 5 4 2 6 3" xfId="22013"/>
    <cellStyle name="입력 5 4 2 6 4" xfId="27495"/>
    <cellStyle name="입력 5 4 2 7" xfId="10292"/>
    <cellStyle name="입력 5 4 2 7 2" xfId="16258"/>
    <cellStyle name="입력 5 4 2 7 3" xfId="22014"/>
    <cellStyle name="입력 5 4 2 7 4" xfId="27496"/>
    <cellStyle name="입력 5 4 2 8" xfId="10293"/>
    <cellStyle name="입력 5 4 2 8 2" xfId="16259"/>
    <cellStyle name="입력 5 4 2 8 3" xfId="22015"/>
    <cellStyle name="입력 5 4 2 8 4" xfId="27497"/>
    <cellStyle name="입력 5 4 2 9" xfId="10294"/>
    <cellStyle name="입력 5 4 2 9 2" xfId="16260"/>
    <cellStyle name="입력 5 4 2 9 3" xfId="22016"/>
    <cellStyle name="입력 5 4 2 9 4" xfId="27498"/>
    <cellStyle name="입력 5 4 3" xfId="6001"/>
    <cellStyle name="입력 5 4 3 10" xfId="10295"/>
    <cellStyle name="입력 5 4 3 10 2" xfId="16261"/>
    <cellStyle name="입력 5 4 3 10 3" xfId="22017"/>
    <cellStyle name="입력 5 4 3 10 4" xfId="27499"/>
    <cellStyle name="입력 5 4 3 11" xfId="11974"/>
    <cellStyle name="입력 5 4 3 12" xfId="17731"/>
    <cellStyle name="입력 5 4 3 13" xfId="23228"/>
    <cellStyle name="입력 5 4 3 2" xfId="10296"/>
    <cellStyle name="입력 5 4 3 2 2" xfId="16262"/>
    <cellStyle name="입력 5 4 3 2 3" xfId="22018"/>
    <cellStyle name="입력 5 4 3 2 4" xfId="27500"/>
    <cellStyle name="입력 5 4 3 3" xfId="10297"/>
    <cellStyle name="입력 5 4 3 3 2" xfId="16263"/>
    <cellStyle name="입력 5 4 3 3 3" xfId="22019"/>
    <cellStyle name="입력 5 4 3 3 4" xfId="27501"/>
    <cellStyle name="입력 5 4 3 4" xfId="10298"/>
    <cellStyle name="입력 5 4 3 4 2" xfId="16264"/>
    <cellStyle name="입력 5 4 3 4 3" xfId="22020"/>
    <cellStyle name="입력 5 4 3 4 4" xfId="27502"/>
    <cellStyle name="입력 5 4 3 5" xfId="10299"/>
    <cellStyle name="입력 5 4 3 5 2" xfId="16265"/>
    <cellStyle name="입력 5 4 3 5 3" xfId="22021"/>
    <cellStyle name="입력 5 4 3 5 4" xfId="27503"/>
    <cellStyle name="입력 5 4 3 6" xfId="10300"/>
    <cellStyle name="입력 5 4 3 6 2" xfId="16266"/>
    <cellStyle name="입력 5 4 3 6 3" xfId="22022"/>
    <cellStyle name="입력 5 4 3 6 4" xfId="27504"/>
    <cellStyle name="입력 5 4 3 7" xfId="10301"/>
    <cellStyle name="입력 5 4 3 7 2" xfId="16267"/>
    <cellStyle name="입력 5 4 3 7 3" xfId="22023"/>
    <cellStyle name="입력 5 4 3 7 4" xfId="27505"/>
    <cellStyle name="입력 5 4 3 8" xfId="10302"/>
    <cellStyle name="입력 5 4 3 8 2" xfId="16268"/>
    <cellStyle name="입력 5 4 3 8 3" xfId="22024"/>
    <cellStyle name="입력 5 4 3 8 4" xfId="27506"/>
    <cellStyle name="입력 5 4 3 9" xfId="10303"/>
    <cellStyle name="입력 5 4 3 9 2" xfId="16269"/>
    <cellStyle name="입력 5 4 3 9 3" xfId="22025"/>
    <cellStyle name="입력 5 4 3 9 4" xfId="27507"/>
    <cellStyle name="입력 5 4 4" xfId="10304"/>
    <cellStyle name="입력 5 4 4 2" xfId="16270"/>
    <cellStyle name="입력 5 4 4 3" xfId="22026"/>
    <cellStyle name="입력 5 4 4 4" xfId="27508"/>
    <cellStyle name="입력 5 4 5" xfId="10305"/>
    <cellStyle name="입력 5 4 5 2" xfId="16271"/>
    <cellStyle name="입력 5 4 5 3" xfId="22027"/>
    <cellStyle name="입력 5 4 5 4" xfId="27509"/>
    <cellStyle name="입력 5 4 6" xfId="10306"/>
    <cellStyle name="입력 5 4 6 2" xfId="16272"/>
    <cellStyle name="입력 5 4 6 3" xfId="22028"/>
    <cellStyle name="입력 5 4 6 4" xfId="27510"/>
    <cellStyle name="입력 5 4 7" xfId="10307"/>
    <cellStyle name="입력 5 4 7 2" xfId="16273"/>
    <cellStyle name="입력 5 4 7 3" xfId="22029"/>
    <cellStyle name="입력 5 4 7 4" xfId="27511"/>
    <cellStyle name="입력 5 4 8" xfId="11482"/>
    <cellStyle name="입력 5 4 9" xfId="17273"/>
    <cellStyle name="입력 5 5" xfId="5538"/>
    <cellStyle name="입력 5 5 10" xfId="17319"/>
    <cellStyle name="입력 5 5 11" xfId="22903"/>
    <cellStyle name="입력 5 5 2" xfId="5826"/>
    <cellStyle name="입력 5 5 2 10" xfId="10308"/>
    <cellStyle name="입력 5 5 2 10 2" xfId="16274"/>
    <cellStyle name="입력 5 5 2 10 3" xfId="22030"/>
    <cellStyle name="입력 5 5 2 10 4" xfId="27512"/>
    <cellStyle name="입력 5 5 2 11" xfId="11799"/>
    <cellStyle name="입력 5 5 2 12" xfId="17562"/>
    <cellStyle name="입력 5 5 2 13" xfId="23078"/>
    <cellStyle name="입력 5 5 2 2" xfId="10309"/>
    <cellStyle name="입력 5 5 2 2 2" xfId="16275"/>
    <cellStyle name="입력 5 5 2 2 3" xfId="22031"/>
    <cellStyle name="입력 5 5 2 2 4" xfId="27513"/>
    <cellStyle name="입력 5 5 2 3" xfId="10310"/>
    <cellStyle name="입력 5 5 2 3 2" xfId="16276"/>
    <cellStyle name="입력 5 5 2 3 3" xfId="22032"/>
    <cellStyle name="입력 5 5 2 3 4" xfId="27514"/>
    <cellStyle name="입력 5 5 2 4" xfId="10311"/>
    <cellStyle name="입력 5 5 2 4 2" xfId="16277"/>
    <cellStyle name="입력 5 5 2 4 3" xfId="22033"/>
    <cellStyle name="입력 5 5 2 4 4" xfId="27515"/>
    <cellStyle name="입력 5 5 2 5" xfId="10312"/>
    <cellStyle name="입력 5 5 2 5 2" xfId="16278"/>
    <cellStyle name="입력 5 5 2 5 3" xfId="22034"/>
    <cellStyle name="입력 5 5 2 5 4" xfId="27516"/>
    <cellStyle name="입력 5 5 2 6" xfId="10313"/>
    <cellStyle name="입력 5 5 2 6 2" xfId="16279"/>
    <cellStyle name="입력 5 5 2 6 3" xfId="22035"/>
    <cellStyle name="입력 5 5 2 6 4" xfId="27517"/>
    <cellStyle name="입력 5 5 2 7" xfId="10314"/>
    <cellStyle name="입력 5 5 2 7 2" xfId="16280"/>
    <cellStyle name="입력 5 5 2 7 3" xfId="22036"/>
    <cellStyle name="입력 5 5 2 7 4" xfId="27518"/>
    <cellStyle name="입력 5 5 2 8" xfId="10315"/>
    <cellStyle name="입력 5 5 2 8 2" xfId="16281"/>
    <cellStyle name="입력 5 5 2 8 3" xfId="22037"/>
    <cellStyle name="입력 5 5 2 8 4" xfId="27519"/>
    <cellStyle name="입력 5 5 2 9" xfId="10316"/>
    <cellStyle name="입력 5 5 2 9 2" xfId="16282"/>
    <cellStyle name="입력 5 5 2 9 3" xfId="22038"/>
    <cellStyle name="입력 5 5 2 9 4" xfId="27520"/>
    <cellStyle name="입력 5 5 3" xfId="6048"/>
    <cellStyle name="입력 5 5 3 10" xfId="10317"/>
    <cellStyle name="입력 5 5 3 10 2" xfId="16283"/>
    <cellStyle name="입력 5 5 3 10 3" xfId="22039"/>
    <cellStyle name="입력 5 5 3 10 4" xfId="27521"/>
    <cellStyle name="입력 5 5 3 11" xfId="12020"/>
    <cellStyle name="입력 5 5 3 12" xfId="17777"/>
    <cellStyle name="입력 5 5 3 13" xfId="23274"/>
    <cellStyle name="입력 5 5 3 2" xfId="10318"/>
    <cellStyle name="입력 5 5 3 2 2" xfId="16284"/>
    <cellStyle name="입력 5 5 3 2 3" xfId="22040"/>
    <cellStyle name="입력 5 5 3 2 4" xfId="27522"/>
    <cellStyle name="입력 5 5 3 3" xfId="10319"/>
    <cellStyle name="입력 5 5 3 3 2" xfId="16285"/>
    <cellStyle name="입력 5 5 3 3 3" xfId="22041"/>
    <cellStyle name="입력 5 5 3 3 4" xfId="27523"/>
    <cellStyle name="입력 5 5 3 4" xfId="10320"/>
    <cellStyle name="입력 5 5 3 4 2" xfId="16286"/>
    <cellStyle name="입력 5 5 3 4 3" xfId="22042"/>
    <cellStyle name="입력 5 5 3 4 4" xfId="27524"/>
    <cellStyle name="입력 5 5 3 5" xfId="10321"/>
    <cellStyle name="입력 5 5 3 5 2" xfId="16287"/>
    <cellStyle name="입력 5 5 3 5 3" xfId="22043"/>
    <cellStyle name="입력 5 5 3 5 4" xfId="27525"/>
    <cellStyle name="입력 5 5 3 6" xfId="10322"/>
    <cellStyle name="입력 5 5 3 6 2" xfId="16288"/>
    <cellStyle name="입력 5 5 3 6 3" xfId="22044"/>
    <cellStyle name="입력 5 5 3 6 4" xfId="27526"/>
    <cellStyle name="입력 5 5 3 7" xfId="10323"/>
    <cellStyle name="입력 5 5 3 7 2" xfId="16289"/>
    <cellStyle name="입력 5 5 3 7 3" xfId="22045"/>
    <cellStyle name="입력 5 5 3 7 4" xfId="27527"/>
    <cellStyle name="입력 5 5 3 8" xfId="10324"/>
    <cellStyle name="입력 5 5 3 8 2" xfId="16290"/>
    <cellStyle name="입력 5 5 3 8 3" xfId="22046"/>
    <cellStyle name="입력 5 5 3 8 4" xfId="27528"/>
    <cellStyle name="입력 5 5 3 9" xfId="10325"/>
    <cellStyle name="입력 5 5 3 9 2" xfId="16291"/>
    <cellStyle name="입력 5 5 3 9 3" xfId="22047"/>
    <cellStyle name="입력 5 5 3 9 4" xfId="27529"/>
    <cellStyle name="입력 5 5 4" xfId="10326"/>
    <cellStyle name="입력 5 5 4 2" xfId="16292"/>
    <cellStyle name="입력 5 5 4 3" xfId="22048"/>
    <cellStyle name="입력 5 5 4 4" xfId="27530"/>
    <cellStyle name="입력 5 5 5" xfId="10327"/>
    <cellStyle name="입력 5 5 5 2" xfId="16293"/>
    <cellStyle name="입력 5 5 5 3" xfId="22049"/>
    <cellStyle name="입력 5 5 5 4" xfId="27531"/>
    <cellStyle name="입력 5 5 6" xfId="10328"/>
    <cellStyle name="입력 5 5 6 2" xfId="16294"/>
    <cellStyle name="입력 5 5 6 3" xfId="22050"/>
    <cellStyle name="입력 5 5 6 4" xfId="27532"/>
    <cellStyle name="입력 5 5 7" xfId="10329"/>
    <cellStyle name="입력 5 5 7 2" xfId="16295"/>
    <cellStyle name="입력 5 5 7 3" xfId="22051"/>
    <cellStyle name="입력 5 5 7 4" xfId="27533"/>
    <cellStyle name="입력 5 5 8" xfId="10330"/>
    <cellStyle name="입력 5 5 8 2" xfId="16296"/>
    <cellStyle name="입력 5 5 8 3" xfId="22052"/>
    <cellStyle name="입력 5 5 8 4" xfId="27534"/>
    <cellStyle name="입력 5 5 9" xfId="11531"/>
    <cellStyle name="입력 5 6" xfId="10331"/>
    <cellStyle name="입력 5 6 2" xfId="16297"/>
    <cellStyle name="입력 5 6 3" xfId="22053"/>
    <cellStyle name="입력 5 6 4" xfId="27535"/>
    <cellStyle name="입력 5 7" xfId="10332"/>
    <cellStyle name="입력 5 7 2" xfId="16298"/>
    <cellStyle name="입력 5 7 3" xfId="22054"/>
    <cellStyle name="입력 5 7 4" xfId="27536"/>
    <cellStyle name="입력 5 8" xfId="11329"/>
    <cellStyle name="입력 5 9" xfId="11280"/>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2" xfId="5857"/>
    <cellStyle name="제목[1 줄] 2 2 2 2" xfId="10357"/>
    <cellStyle name="제목[1 줄] 2 2 2 2 2" xfId="16299"/>
    <cellStyle name="제목[1 줄] 2 2 2 2 3" xfId="22055"/>
    <cellStyle name="제목[1 줄] 2 2 2 2 4" xfId="27537"/>
    <cellStyle name="제목[1 줄] 2 2 2 3" xfId="10358"/>
    <cellStyle name="제목[1 줄] 2 2 2 3 2" xfId="16300"/>
    <cellStyle name="제목[1 줄] 2 2 2 3 3" xfId="22056"/>
    <cellStyle name="제목[1 줄] 2 2 2 3 4" xfId="27538"/>
    <cellStyle name="제목[1 줄] 2 2 2 4" xfId="10359"/>
    <cellStyle name="제목[1 줄] 2 2 2 4 2" xfId="16301"/>
    <cellStyle name="제목[1 줄] 2 2 2 4 3" xfId="22057"/>
    <cellStyle name="제목[1 줄] 2 2 2 4 4" xfId="27539"/>
    <cellStyle name="제목[1 줄] 2 2 2 5" xfId="10360"/>
    <cellStyle name="제목[1 줄] 2 2 2 5 2" xfId="16302"/>
    <cellStyle name="제목[1 줄] 2 2 2 5 3" xfId="22058"/>
    <cellStyle name="제목[1 줄] 2 2 2 5 4" xfId="27540"/>
    <cellStyle name="제목[1 줄] 2 2 2 6" xfId="10361"/>
    <cellStyle name="제목[1 줄] 2 2 2 6 2" xfId="16303"/>
    <cellStyle name="제목[1 줄] 2 2 2 6 3" xfId="22059"/>
    <cellStyle name="제목[1 줄] 2 2 2 6 4" xfId="27541"/>
    <cellStyle name="제목[1 줄] 2 2 2 7" xfId="11830"/>
    <cellStyle name="제목[1 줄] 2 2 2 8" xfId="17591"/>
    <cellStyle name="제목[1 줄] 2 2 3" xfId="10362"/>
    <cellStyle name="제목[1 줄] 2 2 3 2" xfId="16304"/>
    <cellStyle name="제목[1 줄] 2 2 3 3" xfId="22060"/>
    <cellStyle name="제목[1 줄] 2 2 3 4" xfId="27542"/>
    <cellStyle name="제목[1 줄] 2 2 4" xfId="10363"/>
    <cellStyle name="제목[1 줄] 2 2 4 2" xfId="16305"/>
    <cellStyle name="제목[1 줄] 2 2 4 3" xfId="22061"/>
    <cellStyle name="제목[1 줄] 2 2 4 4" xfId="27543"/>
    <cellStyle name="제목[1 줄] 2 2 5" xfId="10364"/>
    <cellStyle name="제목[1 줄] 2 2 5 2" xfId="16306"/>
    <cellStyle name="제목[1 줄] 2 2 5 3" xfId="22062"/>
    <cellStyle name="제목[1 줄] 2 2 5 4" xfId="27544"/>
    <cellStyle name="제목[1 줄] 2 2 6" xfId="10365"/>
    <cellStyle name="제목[1 줄] 2 2 6 2" xfId="16307"/>
    <cellStyle name="제목[1 줄] 2 2 6 3" xfId="22063"/>
    <cellStyle name="제목[1 줄] 2 2 6 4" xfId="27545"/>
    <cellStyle name="제목[1 줄] 2 2 7" xfId="10366"/>
    <cellStyle name="제목[1 줄] 2 2 7 2" xfId="16308"/>
    <cellStyle name="제목[1 줄] 2 2 7 3" xfId="22064"/>
    <cellStyle name="제목[1 줄] 2 2 7 4" xfId="27546"/>
    <cellStyle name="제목[1 줄] 2 2 8" xfId="10367"/>
    <cellStyle name="제목[1 줄] 2 2 8 2" xfId="16309"/>
    <cellStyle name="제목[1 줄] 2 2 8 3" xfId="22065"/>
    <cellStyle name="제목[1 줄] 2 2 8 4" xfId="27547"/>
    <cellStyle name="제목[1 줄] 2 2 9" xfId="10368"/>
    <cellStyle name="제목[1 줄] 2 2 9 2" xfId="16310"/>
    <cellStyle name="제목[1 줄] 2 2 9 3" xfId="22066"/>
    <cellStyle name="제목[1 줄] 2 2 9 4" xfId="27548"/>
    <cellStyle name="제목[1 줄] 2 3" xfId="5432"/>
    <cellStyle name="제목[1 줄] 2 3 2" xfId="5720"/>
    <cellStyle name="제목[1 줄] 2 3 2 10" xfId="10369"/>
    <cellStyle name="제목[1 줄] 2 3 2 10 2" xfId="16311"/>
    <cellStyle name="제목[1 줄] 2 3 2 10 3" xfId="22067"/>
    <cellStyle name="제목[1 줄] 2 3 2 10 4" xfId="27549"/>
    <cellStyle name="제목[1 줄] 2 3 2 11" xfId="11693"/>
    <cellStyle name="제목[1 줄] 2 3 2 12" xfId="22982"/>
    <cellStyle name="제목[1 줄] 2 3 2 2" xfId="10370"/>
    <cellStyle name="제목[1 줄] 2 3 2 2 2" xfId="16312"/>
    <cellStyle name="제목[1 줄] 2 3 2 2 3" xfId="22068"/>
    <cellStyle name="제목[1 줄] 2 3 2 2 4" xfId="27550"/>
    <cellStyle name="제목[1 줄] 2 3 2 3" xfId="10371"/>
    <cellStyle name="제목[1 줄] 2 3 2 3 2" xfId="16313"/>
    <cellStyle name="제목[1 줄] 2 3 2 3 3" xfId="22069"/>
    <cellStyle name="제목[1 줄] 2 3 2 3 4" xfId="27551"/>
    <cellStyle name="제목[1 줄] 2 3 2 4" xfId="10372"/>
    <cellStyle name="제목[1 줄] 2 3 2 4 2" xfId="16314"/>
    <cellStyle name="제목[1 줄] 2 3 2 4 3" xfId="22070"/>
    <cellStyle name="제목[1 줄] 2 3 2 4 4" xfId="27552"/>
    <cellStyle name="제목[1 줄] 2 3 2 5" xfId="10373"/>
    <cellStyle name="제목[1 줄] 2 3 2 5 2" xfId="16315"/>
    <cellStyle name="제목[1 줄] 2 3 2 5 3" xfId="22071"/>
    <cellStyle name="제목[1 줄] 2 3 2 5 4" xfId="27553"/>
    <cellStyle name="제목[1 줄] 2 3 2 6" xfId="10374"/>
    <cellStyle name="제목[1 줄] 2 3 2 6 2" xfId="16316"/>
    <cellStyle name="제목[1 줄] 2 3 2 6 3" xfId="22072"/>
    <cellStyle name="제목[1 줄] 2 3 2 6 4" xfId="27554"/>
    <cellStyle name="제목[1 줄] 2 3 2 7" xfId="10375"/>
    <cellStyle name="제목[1 줄] 2 3 2 7 2" xfId="16317"/>
    <cellStyle name="제목[1 줄] 2 3 2 7 3" xfId="22073"/>
    <cellStyle name="제목[1 줄] 2 3 2 7 4" xfId="27555"/>
    <cellStyle name="제목[1 줄] 2 3 2 8" xfId="10376"/>
    <cellStyle name="제목[1 줄] 2 3 2 8 2" xfId="16318"/>
    <cellStyle name="제목[1 줄] 2 3 2 8 3" xfId="22074"/>
    <cellStyle name="제목[1 줄] 2 3 2 8 4" xfId="27556"/>
    <cellStyle name="제목[1 줄] 2 3 2 9" xfId="10377"/>
    <cellStyle name="제목[1 줄] 2 3 2 9 2" xfId="16319"/>
    <cellStyle name="제목[1 줄] 2 3 2 9 3" xfId="22075"/>
    <cellStyle name="제목[1 줄] 2 3 2 9 4" xfId="27557"/>
    <cellStyle name="제목[1 줄] 2 3 3" xfId="5953"/>
    <cellStyle name="제목[1 줄] 2 3 3 10" xfId="10378"/>
    <cellStyle name="제목[1 줄] 2 3 3 10 2" xfId="16320"/>
    <cellStyle name="제목[1 줄] 2 3 3 10 3" xfId="22076"/>
    <cellStyle name="제목[1 줄] 2 3 3 10 4" xfId="27558"/>
    <cellStyle name="제목[1 줄] 2 3 3 11" xfId="11926"/>
    <cellStyle name="제목[1 줄] 2 3 3 12" xfId="17683"/>
    <cellStyle name="제목[1 줄] 2 3 3 13" xfId="23180"/>
    <cellStyle name="제목[1 줄] 2 3 3 2" xfId="10379"/>
    <cellStyle name="제목[1 줄] 2 3 3 2 2" xfId="16321"/>
    <cellStyle name="제목[1 줄] 2 3 3 2 3" xfId="22077"/>
    <cellStyle name="제목[1 줄] 2 3 3 2 4" xfId="27559"/>
    <cellStyle name="제목[1 줄] 2 3 3 3" xfId="10380"/>
    <cellStyle name="제목[1 줄] 2 3 3 3 2" xfId="16322"/>
    <cellStyle name="제목[1 줄] 2 3 3 3 3" xfId="22078"/>
    <cellStyle name="제목[1 줄] 2 3 3 3 4" xfId="27560"/>
    <cellStyle name="제목[1 줄] 2 3 3 4" xfId="10381"/>
    <cellStyle name="제목[1 줄] 2 3 3 4 2" xfId="16323"/>
    <cellStyle name="제목[1 줄] 2 3 3 4 3" xfId="22079"/>
    <cellStyle name="제목[1 줄] 2 3 3 4 4" xfId="27561"/>
    <cellStyle name="제목[1 줄] 2 3 3 5" xfId="10382"/>
    <cellStyle name="제목[1 줄] 2 3 3 5 2" xfId="16324"/>
    <cellStyle name="제목[1 줄] 2 3 3 5 3" xfId="22080"/>
    <cellStyle name="제목[1 줄] 2 3 3 5 4" xfId="27562"/>
    <cellStyle name="제목[1 줄] 2 3 3 6" xfId="10383"/>
    <cellStyle name="제목[1 줄] 2 3 3 6 2" xfId="16325"/>
    <cellStyle name="제목[1 줄] 2 3 3 6 3" xfId="22081"/>
    <cellStyle name="제목[1 줄] 2 3 3 6 4" xfId="27563"/>
    <cellStyle name="제목[1 줄] 2 3 3 7" xfId="10384"/>
    <cellStyle name="제목[1 줄] 2 3 3 7 2" xfId="16326"/>
    <cellStyle name="제목[1 줄] 2 3 3 7 3" xfId="22082"/>
    <cellStyle name="제목[1 줄] 2 3 3 7 4" xfId="27564"/>
    <cellStyle name="제목[1 줄] 2 3 3 8" xfId="10385"/>
    <cellStyle name="제목[1 줄] 2 3 3 8 2" xfId="16327"/>
    <cellStyle name="제목[1 줄] 2 3 3 8 3" xfId="22083"/>
    <cellStyle name="제목[1 줄] 2 3 3 8 4" xfId="27565"/>
    <cellStyle name="제목[1 줄] 2 3 3 9" xfId="10386"/>
    <cellStyle name="제목[1 줄] 2 3 3 9 2" xfId="16328"/>
    <cellStyle name="제목[1 줄] 2 3 3 9 3" xfId="22084"/>
    <cellStyle name="제목[1 줄] 2 3 3 9 4" xfId="27566"/>
    <cellStyle name="제목[1 줄] 2 3 4" xfId="10387"/>
    <cellStyle name="제목[1 줄] 2 3 4 2" xfId="16329"/>
    <cellStyle name="제목[1 줄] 2 3 4 3" xfId="22085"/>
    <cellStyle name="제목[1 줄] 2 3 4 4" xfId="27567"/>
    <cellStyle name="제목[1 줄] 2 3 5" xfId="10388"/>
    <cellStyle name="제목[1 줄] 2 3 5 2" xfId="16330"/>
    <cellStyle name="제목[1 줄] 2 3 5 3" xfId="22086"/>
    <cellStyle name="제목[1 줄] 2 3 5 4" xfId="27568"/>
    <cellStyle name="제목[1 줄] 2 3 6" xfId="10389"/>
    <cellStyle name="제목[1 줄] 2 3 6 2" xfId="16331"/>
    <cellStyle name="제목[1 줄] 2 3 6 3" xfId="22087"/>
    <cellStyle name="제목[1 줄] 2 3 6 4" xfId="27569"/>
    <cellStyle name="제목[1 줄] 2 3 7" xfId="11426"/>
    <cellStyle name="제목[1 줄] 2 4" xfId="5634"/>
    <cellStyle name="제목[1 줄] 2 4 2" xfId="10390"/>
    <cellStyle name="제목[1 줄] 2 4 2 2" xfId="16332"/>
    <cellStyle name="제목[1 줄] 2 4 2 3" xfId="22088"/>
    <cellStyle name="제목[1 줄] 2 4 2 4" xfId="27570"/>
    <cellStyle name="제목[1 줄] 2 4 3" xfId="10391"/>
    <cellStyle name="제목[1 줄] 2 4 3 2" xfId="16333"/>
    <cellStyle name="제목[1 줄] 2 4 3 3" xfId="22089"/>
    <cellStyle name="제목[1 줄] 2 4 3 4" xfId="27571"/>
    <cellStyle name="제목[1 줄] 2 4 4" xfId="10392"/>
    <cellStyle name="제목[1 줄] 2 4 4 2" xfId="16334"/>
    <cellStyle name="제목[1 줄] 2 4 4 3" xfId="22090"/>
    <cellStyle name="제목[1 줄] 2 4 4 4" xfId="27572"/>
    <cellStyle name="제목[1 줄] 2 4 5" xfId="10393"/>
    <cellStyle name="제목[1 줄] 2 4 5 2" xfId="16335"/>
    <cellStyle name="제목[1 줄] 2 4 5 3" xfId="22091"/>
    <cellStyle name="제목[1 줄] 2 4 5 4" xfId="27573"/>
    <cellStyle name="제목[1 줄] 2 4 6" xfId="10394"/>
    <cellStyle name="제목[1 줄] 2 4 6 2" xfId="16336"/>
    <cellStyle name="제목[1 줄] 2 4 6 3" xfId="22092"/>
    <cellStyle name="제목[1 줄] 2 4 6 4" xfId="27574"/>
    <cellStyle name="제목[1 줄] 2 4 7" xfId="11608"/>
    <cellStyle name="제목[1 줄] 2 4 8" xfId="17379"/>
    <cellStyle name="제목[1 줄] 2 5" xfId="5609"/>
    <cellStyle name="제목[1 줄] 2 5 10" xfId="10395"/>
    <cellStyle name="제목[1 줄] 2 5 10 2" xfId="16337"/>
    <cellStyle name="제목[1 줄] 2 5 10 3" xfId="22093"/>
    <cellStyle name="제목[1 줄] 2 5 10 4" xfId="27575"/>
    <cellStyle name="제목[1 줄] 2 5 11" xfId="11591"/>
    <cellStyle name="제목[1 줄] 2 5 12" xfId="17363"/>
    <cellStyle name="제목[1 줄] 2 5 13" xfId="22915"/>
    <cellStyle name="제목[1 줄] 2 5 2" xfId="10396"/>
    <cellStyle name="제목[1 줄] 2 5 2 2" xfId="16338"/>
    <cellStyle name="제목[1 줄] 2 5 2 3" xfId="22094"/>
    <cellStyle name="제목[1 줄] 2 5 2 4" xfId="27576"/>
    <cellStyle name="제목[1 줄] 2 5 3" xfId="10397"/>
    <cellStyle name="제목[1 줄] 2 5 3 2" xfId="16339"/>
    <cellStyle name="제목[1 줄] 2 5 3 3" xfId="22095"/>
    <cellStyle name="제목[1 줄] 2 5 3 4" xfId="27577"/>
    <cellStyle name="제목[1 줄] 2 5 4" xfId="10398"/>
    <cellStyle name="제목[1 줄] 2 5 4 2" xfId="16340"/>
    <cellStyle name="제목[1 줄] 2 5 4 3" xfId="22096"/>
    <cellStyle name="제목[1 줄] 2 5 4 4" xfId="27578"/>
    <cellStyle name="제목[1 줄] 2 5 5" xfId="10399"/>
    <cellStyle name="제목[1 줄] 2 5 5 2" xfId="16341"/>
    <cellStyle name="제목[1 줄] 2 5 5 3" xfId="22097"/>
    <cellStyle name="제목[1 줄] 2 5 5 4" xfId="27579"/>
    <cellStyle name="제목[1 줄] 2 5 6" xfId="10400"/>
    <cellStyle name="제목[1 줄] 2 5 6 2" xfId="16342"/>
    <cellStyle name="제목[1 줄] 2 5 6 3" xfId="22098"/>
    <cellStyle name="제목[1 줄] 2 5 6 4" xfId="27580"/>
    <cellStyle name="제목[1 줄] 2 5 7" xfId="10401"/>
    <cellStyle name="제목[1 줄] 2 5 7 2" xfId="16343"/>
    <cellStyle name="제목[1 줄] 2 5 7 3" xfId="22099"/>
    <cellStyle name="제목[1 줄] 2 5 7 4" xfId="27581"/>
    <cellStyle name="제목[1 줄] 2 5 8" xfId="10402"/>
    <cellStyle name="제목[1 줄] 2 5 8 2" xfId="16344"/>
    <cellStyle name="제목[1 줄] 2 5 8 3" xfId="22100"/>
    <cellStyle name="제목[1 줄] 2 5 8 4" xfId="27582"/>
    <cellStyle name="제목[1 줄] 2 5 9" xfId="10403"/>
    <cellStyle name="제목[1 줄] 2 5 9 2" xfId="16345"/>
    <cellStyle name="제목[1 줄] 2 5 9 3" xfId="22101"/>
    <cellStyle name="제목[1 줄] 2 5 9 4" xfId="27583"/>
    <cellStyle name="제목[1 줄] 2 6" xfId="10404"/>
    <cellStyle name="제목[1 줄] 2 6 2" xfId="16346"/>
    <cellStyle name="제목[1 줄] 2 6 3" xfId="22102"/>
    <cellStyle name="제목[1 줄] 2 6 4" xfId="27584"/>
    <cellStyle name="제목[1 줄] 3" xfId="5542"/>
    <cellStyle name="제목[1 줄] 3 10" xfId="11535"/>
    <cellStyle name="제목[1 줄] 3 2" xfId="5830"/>
    <cellStyle name="제목[1 줄] 3 2 2" xfId="10405"/>
    <cellStyle name="제목[1 줄] 3 2 2 2" xfId="16347"/>
    <cellStyle name="제목[1 줄] 3 2 2 3" xfId="22103"/>
    <cellStyle name="제목[1 줄] 3 2 2 4" xfId="27585"/>
    <cellStyle name="제목[1 줄] 3 2 3" xfId="10406"/>
    <cellStyle name="제목[1 줄] 3 2 3 2" xfId="16348"/>
    <cellStyle name="제목[1 줄] 3 2 3 3" xfId="22104"/>
    <cellStyle name="제목[1 줄] 3 2 3 4" xfId="27586"/>
    <cellStyle name="제목[1 줄] 3 2 4" xfId="10407"/>
    <cellStyle name="제목[1 줄] 3 2 4 2" xfId="16349"/>
    <cellStyle name="제목[1 줄] 3 2 4 3" xfId="22105"/>
    <cellStyle name="제목[1 줄] 3 2 4 4" xfId="27587"/>
    <cellStyle name="제목[1 줄] 3 2 5" xfId="10408"/>
    <cellStyle name="제목[1 줄] 3 2 5 2" xfId="16350"/>
    <cellStyle name="제목[1 줄] 3 2 5 3" xfId="22106"/>
    <cellStyle name="제목[1 줄] 3 2 5 4" xfId="27588"/>
    <cellStyle name="제목[1 줄] 3 2 6" xfId="10409"/>
    <cellStyle name="제목[1 줄] 3 2 6 2" xfId="16351"/>
    <cellStyle name="제목[1 줄] 3 2 6 3" xfId="22107"/>
    <cellStyle name="제목[1 줄] 3 2 6 4" xfId="27589"/>
    <cellStyle name="제목[1 줄] 3 2 7" xfId="11803"/>
    <cellStyle name="제목[1 줄] 3 2 8" xfId="17565"/>
    <cellStyle name="제목[1 줄] 3 3" xfId="6052"/>
    <cellStyle name="제목[1 줄] 3 3 10" xfId="10410"/>
    <cellStyle name="제목[1 줄] 3 3 10 2" xfId="16352"/>
    <cellStyle name="제목[1 줄] 3 3 10 3" xfId="22108"/>
    <cellStyle name="제목[1 줄] 3 3 10 4" xfId="27590"/>
    <cellStyle name="제목[1 줄] 3 3 11" xfId="12024"/>
    <cellStyle name="제목[1 줄] 3 3 12" xfId="17781"/>
    <cellStyle name="제목[1 줄] 3 3 13" xfId="23278"/>
    <cellStyle name="제목[1 줄] 3 3 2" xfId="10411"/>
    <cellStyle name="제목[1 줄] 3 3 2 2" xfId="16353"/>
    <cellStyle name="제목[1 줄] 3 3 2 3" xfId="22109"/>
    <cellStyle name="제목[1 줄] 3 3 2 4" xfId="27591"/>
    <cellStyle name="제목[1 줄] 3 3 3" xfId="10412"/>
    <cellStyle name="제목[1 줄] 3 3 3 2" xfId="16354"/>
    <cellStyle name="제목[1 줄] 3 3 3 3" xfId="22110"/>
    <cellStyle name="제목[1 줄] 3 3 3 4" xfId="27592"/>
    <cellStyle name="제목[1 줄] 3 3 4" xfId="10413"/>
    <cellStyle name="제목[1 줄] 3 3 4 2" xfId="16355"/>
    <cellStyle name="제목[1 줄] 3 3 4 3" xfId="22111"/>
    <cellStyle name="제목[1 줄] 3 3 4 4" xfId="27593"/>
    <cellStyle name="제목[1 줄] 3 3 5" xfId="10414"/>
    <cellStyle name="제목[1 줄] 3 3 5 2" xfId="16356"/>
    <cellStyle name="제목[1 줄] 3 3 5 3" xfId="22112"/>
    <cellStyle name="제목[1 줄] 3 3 5 4" xfId="27594"/>
    <cellStyle name="제목[1 줄] 3 3 6" xfId="10415"/>
    <cellStyle name="제목[1 줄] 3 3 6 2" xfId="16357"/>
    <cellStyle name="제목[1 줄] 3 3 6 3" xfId="22113"/>
    <cellStyle name="제목[1 줄] 3 3 6 4" xfId="27595"/>
    <cellStyle name="제목[1 줄] 3 3 7" xfId="10416"/>
    <cellStyle name="제목[1 줄] 3 3 7 2" xfId="16358"/>
    <cellStyle name="제목[1 줄] 3 3 7 3" xfId="22114"/>
    <cellStyle name="제목[1 줄] 3 3 7 4" xfId="27596"/>
    <cellStyle name="제목[1 줄] 3 3 8" xfId="10417"/>
    <cellStyle name="제목[1 줄] 3 3 8 2" xfId="16359"/>
    <cellStyle name="제목[1 줄] 3 3 8 3" xfId="22115"/>
    <cellStyle name="제목[1 줄] 3 3 8 4" xfId="27597"/>
    <cellStyle name="제목[1 줄] 3 3 9" xfId="10418"/>
    <cellStyle name="제목[1 줄] 3 3 9 2" xfId="16360"/>
    <cellStyle name="제목[1 줄] 3 3 9 3" xfId="22116"/>
    <cellStyle name="제목[1 줄] 3 3 9 4" xfId="27598"/>
    <cellStyle name="제목[1 줄] 3 4" xfId="10419"/>
    <cellStyle name="제목[1 줄] 3 4 2" xfId="16361"/>
    <cellStyle name="제목[1 줄] 3 4 3" xfId="22117"/>
    <cellStyle name="제목[1 줄] 3 4 4" xfId="27599"/>
    <cellStyle name="제목[1 줄] 3 5" xfId="10420"/>
    <cellStyle name="제목[1 줄] 3 5 2" xfId="16362"/>
    <cellStyle name="제목[1 줄] 3 5 3" xfId="22118"/>
    <cellStyle name="제목[1 줄] 3 5 4" xfId="27600"/>
    <cellStyle name="제목[1 줄] 3 6" xfId="10421"/>
    <cellStyle name="제목[1 줄] 3 6 2" xfId="16363"/>
    <cellStyle name="제목[1 줄] 3 6 3" xfId="22119"/>
    <cellStyle name="제목[1 줄] 3 6 4" xfId="27601"/>
    <cellStyle name="제목[1 줄] 3 7" xfId="10422"/>
    <cellStyle name="제목[1 줄] 3 7 2" xfId="16364"/>
    <cellStyle name="제목[1 줄] 3 7 3" xfId="22120"/>
    <cellStyle name="제목[1 줄] 3 7 4" xfId="27602"/>
    <cellStyle name="제목[1 줄] 3 8" xfId="10423"/>
    <cellStyle name="제목[1 줄] 3 8 2" xfId="16365"/>
    <cellStyle name="제목[1 줄] 3 8 3" xfId="22121"/>
    <cellStyle name="제목[1 줄] 3 8 4" xfId="27603"/>
    <cellStyle name="제목[1 줄] 3 9" xfId="10424"/>
    <cellStyle name="제목[1 줄] 3 9 2" xfId="16366"/>
    <cellStyle name="제목[1 줄] 3 9 3" xfId="22122"/>
    <cellStyle name="제목[1 줄] 3 9 4" xfId="27604"/>
    <cellStyle name="제목[1 줄] 4" xfId="5453"/>
    <cellStyle name="제목[1 줄] 4 2" xfId="5741"/>
    <cellStyle name="제목[1 줄] 4 2 2" xfId="10425"/>
    <cellStyle name="제목[1 줄] 4 2 2 2" xfId="16367"/>
    <cellStyle name="제목[1 줄] 4 2 2 3" xfId="22123"/>
    <cellStyle name="제목[1 줄] 4 2 2 4" xfId="27605"/>
    <cellStyle name="제목[1 줄] 4 2 3" xfId="10426"/>
    <cellStyle name="제목[1 줄] 4 2 3 2" xfId="16368"/>
    <cellStyle name="제목[1 줄] 4 2 3 3" xfId="22124"/>
    <cellStyle name="제목[1 줄] 4 2 3 4" xfId="27606"/>
    <cellStyle name="제목[1 줄] 4 2 4" xfId="10427"/>
    <cellStyle name="제목[1 줄] 4 2 4 2" xfId="16369"/>
    <cellStyle name="제목[1 줄] 4 2 4 3" xfId="22125"/>
    <cellStyle name="제목[1 줄] 4 2 4 4" xfId="27607"/>
    <cellStyle name="제목[1 줄] 4 2 5" xfId="10428"/>
    <cellStyle name="제목[1 줄] 4 2 5 2" xfId="16370"/>
    <cellStyle name="제목[1 줄] 4 2 5 3" xfId="22126"/>
    <cellStyle name="제목[1 줄] 4 2 5 4" xfId="27608"/>
    <cellStyle name="제목[1 줄] 4 2 6" xfId="10429"/>
    <cellStyle name="제목[1 줄] 4 2 6 2" xfId="16371"/>
    <cellStyle name="제목[1 줄] 4 2 6 3" xfId="22127"/>
    <cellStyle name="제목[1 줄] 4 2 6 4" xfId="27609"/>
    <cellStyle name="제목[1 줄] 4 2 7" xfId="11714"/>
    <cellStyle name="제목[1 줄] 4 2 8" xfId="17481"/>
    <cellStyle name="제목[1 줄] 4 3" xfId="10430"/>
    <cellStyle name="제목[1 줄] 4 3 2" xfId="16372"/>
    <cellStyle name="제목[1 줄] 4 3 3" xfId="22128"/>
    <cellStyle name="제목[1 줄] 4 3 4" xfId="27610"/>
    <cellStyle name="제목[1 줄] 4 4" xfId="10431"/>
    <cellStyle name="제목[1 줄] 4 4 2" xfId="16373"/>
    <cellStyle name="제목[1 줄] 4 4 3" xfId="22129"/>
    <cellStyle name="제목[1 줄] 4 4 4" xfId="27611"/>
    <cellStyle name="제목[1 줄] 4 5" xfId="10432"/>
    <cellStyle name="제목[1 줄] 4 5 2" xfId="16374"/>
    <cellStyle name="제목[1 줄] 4 5 3" xfId="22130"/>
    <cellStyle name="제목[1 줄] 4 5 4" xfId="27612"/>
    <cellStyle name="제목[1 줄] 4 6" xfId="11447"/>
    <cellStyle name="제목[1 줄] 4 7" xfId="17241"/>
    <cellStyle name="제목[1 줄] 5" xfId="5605"/>
    <cellStyle name="제목[1 줄] 5 2" xfId="10433"/>
    <cellStyle name="제목[1 줄] 5 2 2" xfId="16375"/>
    <cellStyle name="제목[1 줄] 5 2 3" xfId="22131"/>
    <cellStyle name="제목[1 줄] 5 2 4" xfId="27613"/>
    <cellStyle name="제목[1 줄] 5 3" xfId="10434"/>
    <cellStyle name="제목[1 줄] 5 3 2" xfId="16376"/>
    <cellStyle name="제목[1 줄] 5 3 3" xfId="22132"/>
    <cellStyle name="제목[1 줄] 5 3 4" xfId="27614"/>
    <cellStyle name="제목[1 줄] 5 4" xfId="10435"/>
    <cellStyle name="제목[1 줄] 5 4 2" xfId="16377"/>
    <cellStyle name="제목[1 줄] 5 4 3" xfId="22133"/>
    <cellStyle name="제목[1 줄] 5 4 4" xfId="27615"/>
    <cellStyle name="제목[1 줄] 5 5" xfId="10436"/>
    <cellStyle name="제목[1 줄] 5 5 2" xfId="16378"/>
    <cellStyle name="제목[1 줄] 5 5 3" xfId="22134"/>
    <cellStyle name="제목[1 줄] 5 5 4" xfId="27616"/>
    <cellStyle name="제목[1 줄] 5 6" xfId="10437"/>
    <cellStyle name="제목[1 줄] 5 6 2" xfId="16379"/>
    <cellStyle name="제목[1 줄] 5 6 3" xfId="22135"/>
    <cellStyle name="제목[1 줄] 5 6 4" xfId="27617"/>
    <cellStyle name="제목[1 줄] 5 7" xfId="11587"/>
    <cellStyle name="제목[1 줄] 5 8" xfId="17359"/>
    <cellStyle name="제목[1 줄] 6" xfId="10438"/>
    <cellStyle name="제목[1 줄] 6 2" xfId="16380"/>
    <cellStyle name="제목[1 줄] 6 3" xfId="22136"/>
    <cellStyle name="제목[1 줄] 6 4" xfId="27618"/>
    <cellStyle name="제목[2줄 아래]" xfId="654"/>
    <cellStyle name="제목[2줄 위]" xfId="655"/>
    <cellStyle name="제목[2줄 위] 10" xfId="10439"/>
    <cellStyle name="제목[2줄 위] 10 2" xfId="16381"/>
    <cellStyle name="제목[2줄 위] 10 3" xfId="22137"/>
    <cellStyle name="제목[2줄 위] 10 4" xfId="27619"/>
    <cellStyle name="제목[2줄 위] 11" xfId="11250"/>
    <cellStyle name="제목[2줄 위] 12" xfId="11226"/>
    <cellStyle name="제목[2줄 위] 13" xfId="11234"/>
    <cellStyle name="제목[2줄 위] 2" xfId="5391"/>
    <cellStyle name="제목[2줄 위] 2 10" xfId="11385"/>
    <cellStyle name="제목[2줄 위] 2 11" xfId="17188"/>
    <cellStyle name="제목[2줄 위] 2 12" xfId="11310"/>
    <cellStyle name="제목[2줄 위] 2 2" xfId="5679"/>
    <cellStyle name="제목[2줄 위] 2 2 10" xfId="17422"/>
    <cellStyle name="제목[2줄 위] 2 2 2" xfId="10440"/>
    <cellStyle name="제목[2줄 위] 2 2 2 2" xfId="16382"/>
    <cellStyle name="제목[2줄 위] 2 2 2 3" xfId="22138"/>
    <cellStyle name="제목[2줄 위] 2 2 2 4" xfId="27620"/>
    <cellStyle name="제목[2줄 위] 2 2 3" xfId="10441"/>
    <cellStyle name="제목[2줄 위] 2 2 3 2" xfId="16383"/>
    <cellStyle name="제목[2줄 위] 2 2 3 3" xfId="22139"/>
    <cellStyle name="제목[2줄 위] 2 2 3 4" xfId="27621"/>
    <cellStyle name="제목[2줄 위] 2 2 4" xfId="10442"/>
    <cellStyle name="제목[2줄 위] 2 2 4 2" xfId="16384"/>
    <cellStyle name="제목[2줄 위] 2 2 4 3" xfId="22140"/>
    <cellStyle name="제목[2줄 위] 2 2 4 4" xfId="27622"/>
    <cellStyle name="제목[2줄 위] 2 2 5" xfId="10443"/>
    <cellStyle name="제목[2줄 위] 2 2 5 2" xfId="16385"/>
    <cellStyle name="제목[2줄 위] 2 2 5 3" xfId="22141"/>
    <cellStyle name="제목[2줄 위] 2 2 5 4" xfId="27623"/>
    <cellStyle name="제목[2줄 위] 2 2 6" xfId="10444"/>
    <cellStyle name="제목[2줄 위] 2 2 6 2" xfId="16386"/>
    <cellStyle name="제목[2줄 위] 2 2 6 3" xfId="22142"/>
    <cellStyle name="제목[2줄 위] 2 2 6 4" xfId="27624"/>
    <cellStyle name="제목[2줄 위] 2 2 7" xfId="10445"/>
    <cellStyle name="제목[2줄 위] 2 2 7 2" xfId="16387"/>
    <cellStyle name="제목[2줄 위] 2 2 7 3" xfId="22143"/>
    <cellStyle name="제목[2줄 위] 2 2 7 4" xfId="27625"/>
    <cellStyle name="제목[2줄 위] 2 2 8" xfId="10446"/>
    <cellStyle name="제목[2줄 위] 2 2 8 2" xfId="16388"/>
    <cellStyle name="제목[2줄 위] 2 2 8 3" xfId="22144"/>
    <cellStyle name="제목[2줄 위] 2 2 8 4" xfId="27626"/>
    <cellStyle name="제목[2줄 위] 2 2 9" xfId="11652"/>
    <cellStyle name="제목[2줄 위] 2 3" xfId="5919"/>
    <cellStyle name="제목[2줄 위] 2 3 10" xfId="10447"/>
    <cellStyle name="제목[2줄 위] 2 3 10 2" xfId="16389"/>
    <cellStyle name="제목[2줄 위] 2 3 10 3" xfId="22145"/>
    <cellStyle name="제목[2줄 위] 2 3 10 4" xfId="27627"/>
    <cellStyle name="제목[2줄 위] 2 3 11" xfId="11892"/>
    <cellStyle name="제목[2줄 위] 2 3 12" xfId="17649"/>
    <cellStyle name="제목[2줄 위] 2 3 13" xfId="23146"/>
    <cellStyle name="제목[2줄 위] 2 3 2" xfId="10448"/>
    <cellStyle name="제목[2줄 위] 2 3 2 2" xfId="16390"/>
    <cellStyle name="제목[2줄 위] 2 3 2 3" xfId="22146"/>
    <cellStyle name="제목[2줄 위] 2 3 2 4" xfId="27628"/>
    <cellStyle name="제목[2줄 위] 2 3 3" xfId="10449"/>
    <cellStyle name="제목[2줄 위] 2 3 3 2" xfId="16391"/>
    <cellStyle name="제목[2줄 위] 2 3 3 3" xfId="22147"/>
    <cellStyle name="제목[2줄 위] 2 3 3 4" xfId="27629"/>
    <cellStyle name="제목[2줄 위] 2 3 4" xfId="10450"/>
    <cellStyle name="제목[2줄 위] 2 3 4 2" xfId="16392"/>
    <cellStyle name="제목[2줄 위] 2 3 4 3" xfId="22148"/>
    <cellStyle name="제목[2줄 위] 2 3 4 4" xfId="27630"/>
    <cellStyle name="제목[2줄 위] 2 3 5" xfId="10451"/>
    <cellStyle name="제목[2줄 위] 2 3 5 2" xfId="16393"/>
    <cellStyle name="제목[2줄 위] 2 3 5 3" xfId="22149"/>
    <cellStyle name="제목[2줄 위] 2 3 5 4" xfId="27631"/>
    <cellStyle name="제목[2줄 위] 2 3 6" xfId="10452"/>
    <cellStyle name="제목[2줄 위] 2 3 6 2" xfId="16394"/>
    <cellStyle name="제목[2줄 위] 2 3 6 3" xfId="22150"/>
    <cellStyle name="제목[2줄 위] 2 3 6 4" xfId="27632"/>
    <cellStyle name="제목[2줄 위] 2 3 7" xfId="10453"/>
    <cellStyle name="제목[2줄 위] 2 3 7 2" xfId="16395"/>
    <cellStyle name="제목[2줄 위] 2 3 7 3" xfId="22151"/>
    <cellStyle name="제목[2줄 위] 2 3 7 4" xfId="27633"/>
    <cellStyle name="제목[2줄 위] 2 3 8" xfId="10454"/>
    <cellStyle name="제목[2줄 위] 2 3 8 2" xfId="16396"/>
    <cellStyle name="제목[2줄 위] 2 3 8 3" xfId="22152"/>
    <cellStyle name="제목[2줄 위] 2 3 8 4" xfId="27634"/>
    <cellStyle name="제목[2줄 위] 2 3 9" xfId="10455"/>
    <cellStyle name="제목[2줄 위] 2 3 9 2" xfId="16397"/>
    <cellStyle name="제목[2줄 위] 2 3 9 3" xfId="22153"/>
    <cellStyle name="제목[2줄 위] 2 3 9 4" xfId="27635"/>
    <cellStyle name="제목[2줄 위] 2 4" xfId="10456"/>
    <cellStyle name="제목[2줄 위] 2 4 2" xfId="16398"/>
    <cellStyle name="제목[2줄 위] 2 4 3" xfId="22154"/>
    <cellStyle name="제목[2줄 위] 2 4 4" xfId="27636"/>
    <cellStyle name="제목[2줄 위] 2 5" xfId="10457"/>
    <cellStyle name="제목[2줄 위] 2 5 2" xfId="16399"/>
    <cellStyle name="제목[2줄 위] 2 5 3" xfId="22155"/>
    <cellStyle name="제목[2줄 위] 2 5 4" xfId="27637"/>
    <cellStyle name="제목[2줄 위] 2 6" xfId="10458"/>
    <cellStyle name="제목[2줄 위] 2 6 2" xfId="16400"/>
    <cellStyle name="제목[2줄 위] 2 6 3" xfId="22156"/>
    <cellStyle name="제목[2줄 위] 2 6 4" xfId="27638"/>
    <cellStyle name="제목[2줄 위] 2 7" xfId="10459"/>
    <cellStyle name="제목[2줄 위] 2 7 2" xfId="16401"/>
    <cellStyle name="제목[2줄 위] 2 7 3" xfId="22157"/>
    <cellStyle name="제목[2줄 위] 2 7 4" xfId="27639"/>
    <cellStyle name="제목[2줄 위] 2 8" xfId="10460"/>
    <cellStyle name="제목[2줄 위] 2 8 2" xfId="16402"/>
    <cellStyle name="제목[2줄 위] 2 8 3" xfId="22158"/>
    <cellStyle name="제목[2줄 위] 2 8 4" xfId="27640"/>
    <cellStyle name="제목[2줄 위] 2 9" xfId="10461"/>
    <cellStyle name="제목[2줄 위] 2 9 2" xfId="16403"/>
    <cellStyle name="제목[2줄 위] 2 9 3" xfId="22159"/>
    <cellStyle name="제목[2줄 위] 2 9 4" xfId="27641"/>
    <cellStyle name="제목[2줄 위] 3" xfId="5541"/>
    <cellStyle name="제목[2줄 위] 3 10" xfId="11534"/>
    <cellStyle name="제목[2줄 위] 3 11" xfId="17320"/>
    <cellStyle name="제목[2줄 위] 3 12" xfId="22904"/>
    <cellStyle name="제목[2줄 위] 3 2" xfId="5829"/>
    <cellStyle name="제목[2줄 위] 3 2 10" xfId="11802"/>
    <cellStyle name="제목[2줄 위] 3 2 11" xfId="17564"/>
    <cellStyle name="제목[2줄 위] 3 2 12" xfId="23079"/>
    <cellStyle name="제목[2줄 위] 3 2 2" xfId="10462"/>
    <cellStyle name="제목[2줄 위] 3 2 2 2" xfId="16404"/>
    <cellStyle name="제목[2줄 위] 3 2 2 3" xfId="22160"/>
    <cellStyle name="제목[2줄 위] 3 2 2 4" xfId="27642"/>
    <cellStyle name="제목[2줄 위] 3 2 3" xfId="10463"/>
    <cellStyle name="제목[2줄 위] 3 2 3 2" xfId="16405"/>
    <cellStyle name="제목[2줄 위] 3 2 3 3" xfId="22161"/>
    <cellStyle name="제목[2줄 위] 3 2 3 4" xfId="27643"/>
    <cellStyle name="제목[2줄 위] 3 2 4" xfId="10464"/>
    <cellStyle name="제목[2줄 위] 3 2 4 2" xfId="16406"/>
    <cellStyle name="제목[2줄 위] 3 2 4 3" xfId="22162"/>
    <cellStyle name="제목[2줄 위] 3 2 4 4" xfId="27644"/>
    <cellStyle name="제목[2줄 위] 3 2 5" xfId="10465"/>
    <cellStyle name="제목[2줄 위] 3 2 5 2" xfId="16407"/>
    <cellStyle name="제목[2줄 위] 3 2 5 3" xfId="22163"/>
    <cellStyle name="제목[2줄 위] 3 2 5 4" xfId="27645"/>
    <cellStyle name="제목[2줄 위] 3 2 6" xfId="10466"/>
    <cellStyle name="제목[2줄 위] 3 2 6 2" xfId="16408"/>
    <cellStyle name="제목[2줄 위] 3 2 6 3" xfId="22164"/>
    <cellStyle name="제목[2줄 위] 3 2 6 4" xfId="27646"/>
    <cellStyle name="제목[2줄 위] 3 2 7" xfId="10467"/>
    <cellStyle name="제목[2줄 위] 3 2 7 2" xfId="16409"/>
    <cellStyle name="제목[2줄 위] 3 2 7 3" xfId="22165"/>
    <cellStyle name="제목[2줄 위] 3 2 7 4" xfId="27647"/>
    <cellStyle name="제목[2줄 위] 3 2 8" xfId="10468"/>
    <cellStyle name="제목[2줄 위] 3 2 8 2" xfId="16410"/>
    <cellStyle name="제목[2줄 위] 3 2 8 3" xfId="22166"/>
    <cellStyle name="제목[2줄 위] 3 2 8 4" xfId="27648"/>
    <cellStyle name="제목[2줄 위] 3 2 9" xfId="10469"/>
    <cellStyle name="제목[2줄 위] 3 2 9 2" xfId="16411"/>
    <cellStyle name="제목[2줄 위] 3 2 9 3" xfId="22167"/>
    <cellStyle name="제목[2줄 위] 3 2 9 4" xfId="27649"/>
    <cellStyle name="제목[2줄 위] 3 3" xfId="6051"/>
    <cellStyle name="제목[2줄 위] 3 3 10" xfId="10470"/>
    <cellStyle name="제목[2줄 위] 3 3 10 2" xfId="16412"/>
    <cellStyle name="제목[2줄 위] 3 3 10 3" xfId="22168"/>
    <cellStyle name="제목[2줄 위] 3 3 10 4" xfId="27650"/>
    <cellStyle name="제목[2줄 위] 3 3 11" xfId="12023"/>
    <cellStyle name="제목[2줄 위] 3 3 12" xfId="17780"/>
    <cellStyle name="제목[2줄 위] 3 3 13" xfId="23277"/>
    <cellStyle name="제목[2줄 위] 3 3 2" xfId="10471"/>
    <cellStyle name="제목[2줄 위] 3 3 2 2" xfId="16413"/>
    <cellStyle name="제목[2줄 위] 3 3 2 3" xfId="22169"/>
    <cellStyle name="제목[2줄 위] 3 3 2 4" xfId="27651"/>
    <cellStyle name="제목[2줄 위] 3 3 3" xfId="10472"/>
    <cellStyle name="제목[2줄 위] 3 3 3 2" xfId="16414"/>
    <cellStyle name="제목[2줄 위] 3 3 3 3" xfId="22170"/>
    <cellStyle name="제목[2줄 위] 3 3 3 4" xfId="27652"/>
    <cellStyle name="제목[2줄 위] 3 3 4" xfId="10473"/>
    <cellStyle name="제목[2줄 위] 3 3 4 2" xfId="16415"/>
    <cellStyle name="제목[2줄 위] 3 3 4 3" xfId="22171"/>
    <cellStyle name="제목[2줄 위] 3 3 4 4" xfId="27653"/>
    <cellStyle name="제목[2줄 위] 3 3 5" xfId="10474"/>
    <cellStyle name="제목[2줄 위] 3 3 5 2" xfId="16416"/>
    <cellStyle name="제목[2줄 위] 3 3 5 3" xfId="22172"/>
    <cellStyle name="제목[2줄 위] 3 3 5 4" xfId="27654"/>
    <cellStyle name="제목[2줄 위] 3 3 6" xfId="10475"/>
    <cellStyle name="제목[2줄 위] 3 3 6 2" xfId="16417"/>
    <cellStyle name="제목[2줄 위] 3 3 6 3" xfId="22173"/>
    <cellStyle name="제목[2줄 위] 3 3 6 4" xfId="27655"/>
    <cellStyle name="제목[2줄 위] 3 3 7" xfId="10476"/>
    <cellStyle name="제목[2줄 위] 3 3 7 2" xfId="16418"/>
    <cellStyle name="제목[2줄 위] 3 3 7 3" xfId="22174"/>
    <cellStyle name="제목[2줄 위] 3 3 7 4" xfId="27656"/>
    <cellStyle name="제목[2줄 위] 3 3 8" xfId="10477"/>
    <cellStyle name="제목[2줄 위] 3 3 8 2" xfId="16419"/>
    <cellStyle name="제목[2줄 위] 3 3 8 3" xfId="22175"/>
    <cellStyle name="제목[2줄 위] 3 3 8 4" xfId="27657"/>
    <cellStyle name="제목[2줄 위] 3 3 9" xfId="10478"/>
    <cellStyle name="제목[2줄 위] 3 3 9 2" xfId="16420"/>
    <cellStyle name="제목[2줄 위] 3 3 9 3" xfId="22176"/>
    <cellStyle name="제목[2줄 위] 3 3 9 4" xfId="27658"/>
    <cellStyle name="제목[2줄 위] 3 4" xfId="10479"/>
    <cellStyle name="제목[2줄 위] 3 4 2" xfId="16421"/>
    <cellStyle name="제목[2줄 위] 3 4 3" xfId="22177"/>
    <cellStyle name="제목[2줄 위] 3 4 4" xfId="27659"/>
    <cellStyle name="제목[2줄 위] 3 5" xfId="10480"/>
    <cellStyle name="제목[2줄 위] 3 5 2" xfId="16422"/>
    <cellStyle name="제목[2줄 위] 3 5 3" xfId="22178"/>
    <cellStyle name="제목[2줄 위] 3 5 4" xfId="27660"/>
    <cellStyle name="제목[2줄 위] 3 6" xfId="10481"/>
    <cellStyle name="제목[2줄 위] 3 6 2" xfId="16423"/>
    <cellStyle name="제목[2줄 위] 3 6 3" xfId="22179"/>
    <cellStyle name="제목[2줄 위] 3 6 4" xfId="27661"/>
    <cellStyle name="제목[2줄 위] 3 7" xfId="10482"/>
    <cellStyle name="제목[2줄 위] 3 7 2" xfId="16424"/>
    <cellStyle name="제목[2줄 위] 3 7 3" xfId="22180"/>
    <cellStyle name="제목[2줄 위] 3 7 4" xfId="27662"/>
    <cellStyle name="제목[2줄 위] 3 8" xfId="10483"/>
    <cellStyle name="제목[2줄 위] 3 8 2" xfId="16425"/>
    <cellStyle name="제목[2줄 위] 3 8 3" xfId="22181"/>
    <cellStyle name="제목[2줄 위] 3 8 4" xfId="27663"/>
    <cellStyle name="제목[2줄 위] 3 9" xfId="10484"/>
    <cellStyle name="제목[2줄 위] 3 9 2" xfId="16426"/>
    <cellStyle name="제목[2줄 위] 3 9 3" xfId="22182"/>
    <cellStyle name="제목[2줄 위] 3 9 4" xfId="27664"/>
    <cellStyle name="제목[2줄 위] 4" xfId="5433"/>
    <cellStyle name="제목[2줄 위] 4 10" xfId="17222"/>
    <cellStyle name="제목[2줄 위] 4 11" xfId="11320"/>
    <cellStyle name="제목[2줄 위] 4 2" xfId="5721"/>
    <cellStyle name="제목[2줄 위] 4 2 10" xfId="10485"/>
    <cellStyle name="제목[2줄 위] 4 2 10 2" xfId="16427"/>
    <cellStyle name="제목[2줄 위] 4 2 10 3" xfId="22183"/>
    <cellStyle name="제목[2줄 위] 4 2 10 4" xfId="27665"/>
    <cellStyle name="제목[2줄 위] 4 2 11" xfId="11694"/>
    <cellStyle name="제목[2줄 위] 4 2 12" xfId="17461"/>
    <cellStyle name="제목[2줄 위] 4 2 13" xfId="22983"/>
    <cellStyle name="제목[2줄 위] 4 2 2" xfId="10486"/>
    <cellStyle name="제목[2줄 위] 4 2 2 2" xfId="16428"/>
    <cellStyle name="제목[2줄 위] 4 2 2 3" xfId="22184"/>
    <cellStyle name="제목[2줄 위] 4 2 2 4" xfId="27666"/>
    <cellStyle name="제목[2줄 위] 4 2 3" xfId="10487"/>
    <cellStyle name="제목[2줄 위] 4 2 3 2" xfId="16429"/>
    <cellStyle name="제목[2줄 위] 4 2 3 3" xfId="22185"/>
    <cellStyle name="제목[2줄 위] 4 2 3 4" xfId="27667"/>
    <cellStyle name="제목[2줄 위] 4 2 4" xfId="10488"/>
    <cellStyle name="제목[2줄 위] 4 2 4 2" xfId="16430"/>
    <cellStyle name="제목[2줄 위] 4 2 4 3" xfId="22186"/>
    <cellStyle name="제목[2줄 위] 4 2 4 4" xfId="27668"/>
    <cellStyle name="제목[2줄 위] 4 2 5" xfId="10489"/>
    <cellStyle name="제목[2줄 위] 4 2 5 2" xfId="16431"/>
    <cellStyle name="제목[2줄 위] 4 2 5 3" xfId="22187"/>
    <cellStyle name="제목[2줄 위] 4 2 5 4" xfId="27669"/>
    <cellStyle name="제목[2줄 위] 4 2 6" xfId="10490"/>
    <cellStyle name="제목[2줄 위] 4 2 6 2" xfId="16432"/>
    <cellStyle name="제목[2줄 위] 4 2 6 3" xfId="22188"/>
    <cellStyle name="제목[2줄 위] 4 2 6 4" xfId="27670"/>
    <cellStyle name="제목[2줄 위] 4 2 7" xfId="10491"/>
    <cellStyle name="제목[2줄 위] 4 2 7 2" xfId="16433"/>
    <cellStyle name="제목[2줄 위] 4 2 7 3" xfId="22189"/>
    <cellStyle name="제목[2줄 위] 4 2 7 4" xfId="27671"/>
    <cellStyle name="제목[2줄 위] 4 2 8" xfId="10492"/>
    <cellStyle name="제목[2줄 위] 4 2 8 2" xfId="16434"/>
    <cellStyle name="제목[2줄 위] 4 2 8 3" xfId="22190"/>
    <cellStyle name="제목[2줄 위] 4 2 8 4" xfId="27672"/>
    <cellStyle name="제목[2줄 위] 4 2 9" xfId="10493"/>
    <cellStyle name="제목[2줄 위] 4 2 9 2" xfId="16435"/>
    <cellStyle name="제목[2줄 위] 4 2 9 3" xfId="22191"/>
    <cellStyle name="제목[2줄 위] 4 2 9 4" xfId="27673"/>
    <cellStyle name="제목[2줄 위] 4 3" xfId="5954"/>
    <cellStyle name="제목[2줄 위] 4 3 10" xfId="10494"/>
    <cellStyle name="제목[2줄 위] 4 3 10 2" xfId="16436"/>
    <cellStyle name="제목[2줄 위] 4 3 10 3" xfId="22192"/>
    <cellStyle name="제목[2줄 위] 4 3 10 4" xfId="27674"/>
    <cellStyle name="제목[2줄 위] 4 3 11" xfId="11927"/>
    <cellStyle name="제목[2줄 위] 4 3 12" xfId="17684"/>
    <cellStyle name="제목[2줄 위] 4 3 13" xfId="23181"/>
    <cellStyle name="제목[2줄 위] 4 3 2" xfId="10495"/>
    <cellStyle name="제목[2줄 위] 4 3 2 2" xfId="16437"/>
    <cellStyle name="제목[2줄 위] 4 3 2 3" xfId="22193"/>
    <cellStyle name="제목[2줄 위] 4 3 2 4" xfId="27675"/>
    <cellStyle name="제목[2줄 위] 4 3 3" xfId="10496"/>
    <cellStyle name="제목[2줄 위] 4 3 3 2" xfId="16438"/>
    <cellStyle name="제목[2줄 위] 4 3 3 3" xfId="22194"/>
    <cellStyle name="제목[2줄 위] 4 3 3 4" xfId="27676"/>
    <cellStyle name="제목[2줄 위] 4 3 4" xfId="10497"/>
    <cellStyle name="제목[2줄 위] 4 3 4 2" xfId="16439"/>
    <cellStyle name="제목[2줄 위] 4 3 4 3" xfId="22195"/>
    <cellStyle name="제목[2줄 위] 4 3 4 4" xfId="27677"/>
    <cellStyle name="제목[2줄 위] 4 3 5" xfId="10498"/>
    <cellStyle name="제목[2줄 위] 4 3 5 2" xfId="16440"/>
    <cellStyle name="제목[2줄 위] 4 3 5 3" xfId="22196"/>
    <cellStyle name="제목[2줄 위] 4 3 5 4" xfId="27678"/>
    <cellStyle name="제목[2줄 위] 4 3 6" xfId="10499"/>
    <cellStyle name="제목[2줄 위] 4 3 6 2" xfId="16441"/>
    <cellStyle name="제목[2줄 위] 4 3 6 3" xfId="22197"/>
    <cellStyle name="제목[2줄 위] 4 3 6 4" xfId="27679"/>
    <cellStyle name="제목[2줄 위] 4 3 7" xfId="10500"/>
    <cellStyle name="제목[2줄 위] 4 3 7 2" xfId="16442"/>
    <cellStyle name="제목[2줄 위] 4 3 7 3" xfId="22198"/>
    <cellStyle name="제목[2줄 위] 4 3 7 4" xfId="27680"/>
    <cellStyle name="제목[2줄 위] 4 3 8" xfId="10501"/>
    <cellStyle name="제목[2줄 위] 4 3 8 2" xfId="16443"/>
    <cellStyle name="제목[2줄 위] 4 3 8 3" xfId="22199"/>
    <cellStyle name="제목[2줄 위] 4 3 8 4" xfId="27681"/>
    <cellStyle name="제목[2줄 위] 4 3 9" xfId="10502"/>
    <cellStyle name="제목[2줄 위] 4 3 9 2" xfId="16444"/>
    <cellStyle name="제목[2줄 위] 4 3 9 3" xfId="22200"/>
    <cellStyle name="제목[2줄 위] 4 3 9 4" xfId="27682"/>
    <cellStyle name="제목[2줄 위] 4 4" xfId="10503"/>
    <cellStyle name="제목[2줄 위] 4 4 2" xfId="16445"/>
    <cellStyle name="제목[2줄 위] 4 4 3" xfId="22201"/>
    <cellStyle name="제목[2줄 위] 4 4 4" xfId="27683"/>
    <cellStyle name="제목[2줄 위] 4 5" xfId="10504"/>
    <cellStyle name="제목[2줄 위] 4 5 2" xfId="16446"/>
    <cellStyle name="제목[2줄 위] 4 5 3" xfId="22202"/>
    <cellStyle name="제목[2줄 위] 4 5 4" xfId="27684"/>
    <cellStyle name="제목[2줄 위] 4 6" xfId="10505"/>
    <cellStyle name="제목[2줄 위] 4 6 2" xfId="16447"/>
    <cellStyle name="제목[2줄 위] 4 6 3" xfId="22203"/>
    <cellStyle name="제목[2줄 위] 4 6 4" xfId="27685"/>
    <cellStyle name="제목[2줄 위] 4 7" xfId="10506"/>
    <cellStyle name="제목[2줄 위] 4 7 2" xfId="16448"/>
    <cellStyle name="제목[2줄 위] 4 7 3" xfId="22204"/>
    <cellStyle name="제목[2줄 위] 4 7 4" xfId="27686"/>
    <cellStyle name="제목[2줄 위] 4 8" xfId="10507"/>
    <cellStyle name="제목[2줄 위] 4 8 2" xfId="16449"/>
    <cellStyle name="제목[2줄 위] 4 8 3" xfId="22205"/>
    <cellStyle name="제목[2줄 위] 4 8 4" xfId="27687"/>
    <cellStyle name="제목[2줄 위] 4 9" xfId="11427"/>
    <cellStyle name="제목[2줄 위] 5" xfId="10508"/>
    <cellStyle name="제목[2줄 위] 5 2" xfId="16450"/>
    <cellStyle name="제목[2줄 위] 5 3" xfId="22206"/>
    <cellStyle name="제목[2줄 위] 5 4" xfId="27688"/>
    <cellStyle name="제목[2줄 위] 6" xfId="10509"/>
    <cellStyle name="제목[2줄 위] 6 2" xfId="16451"/>
    <cellStyle name="제목[2줄 위] 6 3" xfId="22207"/>
    <cellStyle name="제목[2줄 위] 6 4" xfId="27689"/>
    <cellStyle name="제목[2줄 위] 7" xfId="10510"/>
    <cellStyle name="제목[2줄 위] 7 2" xfId="16452"/>
    <cellStyle name="제목[2줄 위] 7 3" xfId="22208"/>
    <cellStyle name="제목[2줄 위] 7 4" xfId="27690"/>
    <cellStyle name="제목[2줄 위] 8" xfId="10511"/>
    <cellStyle name="제목[2줄 위] 8 2" xfId="16453"/>
    <cellStyle name="제목[2줄 위] 8 3" xfId="22209"/>
    <cellStyle name="제목[2줄 위] 8 4" xfId="27691"/>
    <cellStyle name="제목[2줄 위] 9" xfId="10512"/>
    <cellStyle name="제목[2줄 위] 9 2" xfId="16454"/>
    <cellStyle name="제목[2줄 위] 9 3" xfId="22210"/>
    <cellStyle name="제목[2줄 위] 9 4" xfId="27692"/>
    <cellStyle name="제목1" xfId="656"/>
    <cellStyle name="제목1 2" xfId="4850"/>
    <cellStyle name="제목2" xfId="4851"/>
    <cellStyle name="제목2 2" xfId="4852"/>
    <cellStyle name="제조번호" xfId="4853"/>
    <cellStyle name="제조번호 2" xfId="5340"/>
    <cellStyle name="제조번호 2 2" xfId="5578"/>
    <cellStyle name="제조번호 2 2 2" xfId="5866"/>
    <cellStyle name="제조번호 2 2 2 2" xfId="10513"/>
    <cellStyle name="제조번호 2 2 2 2 2" xfId="16455"/>
    <cellStyle name="제조번호 2 2 2 2 3" xfId="22211"/>
    <cellStyle name="제조번호 2 2 2 2 4" xfId="27693"/>
    <cellStyle name="제조번호 2 2 2 3" xfId="10514"/>
    <cellStyle name="제조번호 2 2 2 3 2" xfId="16456"/>
    <cellStyle name="제조번호 2 2 2 3 3" xfId="22212"/>
    <cellStyle name="제조번호 2 2 2 3 4" xfId="27694"/>
    <cellStyle name="제조번호 2 2 2 4" xfId="10515"/>
    <cellStyle name="제조번호 2 2 2 4 2" xfId="16457"/>
    <cellStyle name="제조번호 2 2 2 4 3" xfId="22213"/>
    <cellStyle name="제조번호 2 2 2 4 4" xfId="27695"/>
    <cellStyle name="제조번호 2 2 2 5" xfId="10516"/>
    <cellStyle name="제조번호 2 2 2 5 2" xfId="16458"/>
    <cellStyle name="제조번호 2 2 2 5 3" xfId="22214"/>
    <cellStyle name="제조번호 2 2 2 5 4" xfId="27696"/>
    <cellStyle name="제조번호 2 2 2 6" xfId="10517"/>
    <cellStyle name="제조번호 2 2 2 6 2" xfId="16459"/>
    <cellStyle name="제조번호 2 2 2 6 3" xfId="22215"/>
    <cellStyle name="제조번호 2 2 2 6 4" xfId="27697"/>
    <cellStyle name="제조번호 2 2 2 7" xfId="11839"/>
    <cellStyle name="제조번호 2 2 2 8" xfId="17600"/>
    <cellStyle name="제조번호 2 2 3" xfId="10518"/>
    <cellStyle name="제조번호 2 2 3 2" xfId="16460"/>
    <cellStyle name="제조번호 2 2 3 3" xfId="22216"/>
    <cellStyle name="제조번호 2 2 3 4" xfId="27698"/>
    <cellStyle name="제조번호 2 2 4" xfId="10519"/>
    <cellStyle name="제조번호 2 2 4 2" xfId="16461"/>
    <cellStyle name="제조번호 2 2 4 3" xfId="22217"/>
    <cellStyle name="제조번호 2 2 4 4" xfId="27699"/>
    <cellStyle name="제조번호 2 2 5" xfId="10520"/>
    <cellStyle name="제조번호 2 2 5 2" xfId="16462"/>
    <cellStyle name="제조번호 2 2 5 3" xfId="22218"/>
    <cellStyle name="제조번호 2 2 5 4" xfId="27700"/>
    <cellStyle name="제조번호 2 2 6" xfId="10521"/>
    <cellStyle name="제조번호 2 2 6 2" xfId="16463"/>
    <cellStyle name="제조번호 2 2 6 3" xfId="22219"/>
    <cellStyle name="제조번호 2 2 6 4" xfId="27701"/>
    <cellStyle name="제조번호 2 2 7" xfId="10522"/>
    <cellStyle name="제조번호 2 2 7 2" xfId="16464"/>
    <cellStyle name="제조번호 2 2 7 3" xfId="22220"/>
    <cellStyle name="제조번호 2 2 7 4" xfId="27702"/>
    <cellStyle name="제조번호 2 2 8" xfId="10523"/>
    <cellStyle name="제조번호 2 2 8 2" xfId="16465"/>
    <cellStyle name="제조번호 2 2 8 3" xfId="22221"/>
    <cellStyle name="제조번호 2 2 8 4" xfId="27703"/>
    <cellStyle name="제조번호 2 2 9" xfId="10524"/>
    <cellStyle name="제조번호 2 2 9 2" xfId="16466"/>
    <cellStyle name="제조번호 2 2 9 3" xfId="22222"/>
    <cellStyle name="제조번호 2 2 9 4" xfId="27704"/>
    <cellStyle name="제조번호 2 3" xfId="5589"/>
    <cellStyle name="제조번호 2 3 2" xfId="5877"/>
    <cellStyle name="제조번호 2 3 2 10" xfId="10525"/>
    <cellStyle name="제조번호 2 3 2 10 2" xfId="16467"/>
    <cellStyle name="제조번호 2 3 2 10 3" xfId="22223"/>
    <cellStyle name="제조번호 2 3 2 10 4" xfId="27705"/>
    <cellStyle name="제조번호 2 3 2 11" xfId="11850"/>
    <cellStyle name="제조번호 2 3 2 12" xfId="23104"/>
    <cellStyle name="제조번호 2 3 2 2" xfId="10526"/>
    <cellStyle name="제조번호 2 3 2 2 2" xfId="16468"/>
    <cellStyle name="제조번호 2 3 2 2 3" xfId="22224"/>
    <cellStyle name="제조번호 2 3 2 2 4" xfId="27706"/>
    <cellStyle name="제조번호 2 3 2 3" xfId="10527"/>
    <cellStyle name="제조번호 2 3 2 3 2" xfId="16469"/>
    <cellStyle name="제조번호 2 3 2 3 3" xfId="22225"/>
    <cellStyle name="제조번호 2 3 2 3 4" xfId="27707"/>
    <cellStyle name="제조번호 2 3 2 4" xfId="10528"/>
    <cellStyle name="제조번호 2 3 2 4 2" xfId="16470"/>
    <cellStyle name="제조번호 2 3 2 4 3" xfId="22226"/>
    <cellStyle name="제조번호 2 3 2 4 4" xfId="27708"/>
    <cellStyle name="제조번호 2 3 2 5" xfId="10529"/>
    <cellStyle name="제조번호 2 3 2 5 2" xfId="16471"/>
    <cellStyle name="제조번호 2 3 2 5 3" xfId="22227"/>
    <cellStyle name="제조번호 2 3 2 5 4" xfId="27709"/>
    <cellStyle name="제조번호 2 3 2 6" xfId="10530"/>
    <cellStyle name="제조번호 2 3 2 6 2" xfId="16472"/>
    <cellStyle name="제조번호 2 3 2 6 3" xfId="22228"/>
    <cellStyle name="제조번호 2 3 2 6 4" xfId="27710"/>
    <cellStyle name="제조번호 2 3 2 7" xfId="10531"/>
    <cellStyle name="제조번호 2 3 2 7 2" xfId="16473"/>
    <cellStyle name="제조번호 2 3 2 7 3" xfId="22229"/>
    <cellStyle name="제조번호 2 3 2 7 4" xfId="27711"/>
    <cellStyle name="제조번호 2 3 2 8" xfId="10532"/>
    <cellStyle name="제조번호 2 3 2 8 2" xfId="16474"/>
    <cellStyle name="제조번호 2 3 2 8 3" xfId="22230"/>
    <cellStyle name="제조번호 2 3 2 8 4" xfId="27712"/>
    <cellStyle name="제조번호 2 3 2 9" xfId="10533"/>
    <cellStyle name="제조번호 2 3 2 9 2" xfId="16475"/>
    <cellStyle name="제조번호 2 3 2 9 3" xfId="22231"/>
    <cellStyle name="제조번호 2 3 2 9 4" xfId="27713"/>
    <cellStyle name="제조번호 2 3 3" xfId="6082"/>
    <cellStyle name="제조번호 2 3 3 10" xfId="10534"/>
    <cellStyle name="제조번호 2 3 3 10 2" xfId="16476"/>
    <cellStyle name="제조번호 2 3 3 10 3" xfId="22232"/>
    <cellStyle name="제조번호 2 3 3 10 4" xfId="27714"/>
    <cellStyle name="제조번호 2 3 3 11" xfId="12054"/>
    <cellStyle name="제조번호 2 3 3 12" xfId="17810"/>
    <cellStyle name="제조번호 2 3 3 13" xfId="23307"/>
    <cellStyle name="제조번호 2 3 3 2" xfId="10535"/>
    <cellStyle name="제조번호 2 3 3 2 2" xfId="16477"/>
    <cellStyle name="제조번호 2 3 3 2 3" xfId="22233"/>
    <cellStyle name="제조번호 2 3 3 2 4" xfId="27715"/>
    <cellStyle name="제조번호 2 3 3 3" xfId="10536"/>
    <cellStyle name="제조번호 2 3 3 3 2" xfId="16478"/>
    <cellStyle name="제조번호 2 3 3 3 3" xfId="22234"/>
    <cellStyle name="제조번호 2 3 3 3 4" xfId="27716"/>
    <cellStyle name="제조번호 2 3 3 4" xfId="10537"/>
    <cellStyle name="제조번호 2 3 3 4 2" xfId="16479"/>
    <cellStyle name="제조번호 2 3 3 4 3" xfId="22235"/>
    <cellStyle name="제조번호 2 3 3 4 4" xfId="27717"/>
    <cellStyle name="제조번호 2 3 3 5" xfId="10538"/>
    <cellStyle name="제조번호 2 3 3 5 2" xfId="16480"/>
    <cellStyle name="제조번호 2 3 3 5 3" xfId="22236"/>
    <cellStyle name="제조번호 2 3 3 5 4" xfId="27718"/>
    <cellStyle name="제조번호 2 3 3 6" xfId="10539"/>
    <cellStyle name="제조번호 2 3 3 6 2" xfId="16481"/>
    <cellStyle name="제조번호 2 3 3 6 3" xfId="22237"/>
    <cellStyle name="제조번호 2 3 3 6 4" xfId="27719"/>
    <cellStyle name="제조번호 2 3 3 7" xfId="10540"/>
    <cellStyle name="제조번호 2 3 3 7 2" xfId="16482"/>
    <cellStyle name="제조번호 2 3 3 7 3" xfId="22238"/>
    <cellStyle name="제조번호 2 3 3 7 4" xfId="27720"/>
    <cellStyle name="제조번호 2 3 3 8" xfId="10541"/>
    <cellStyle name="제조번호 2 3 3 8 2" xfId="16483"/>
    <cellStyle name="제조번호 2 3 3 8 3" xfId="22239"/>
    <cellStyle name="제조번호 2 3 3 8 4" xfId="27721"/>
    <cellStyle name="제조번호 2 3 3 9" xfId="10542"/>
    <cellStyle name="제조번호 2 3 3 9 2" xfId="16484"/>
    <cellStyle name="제조번호 2 3 3 9 3" xfId="22240"/>
    <cellStyle name="제조번호 2 3 3 9 4" xfId="27722"/>
    <cellStyle name="제조번호 2 3 4" xfId="10543"/>
    <cellStyle name="제조번호 2 3 4 2" xfId="16485"/>
    <cellStyle name="제조번호 2 3 4 3" xfId="22241"/>
    <cellStyle name="제조번호 2 3 4 4" xfId="27723"/>
    <cellStyle name="제조번호 2 3 5" xfId="10544"/>
    <cellStyle name="제조번호 2 3 5 2" xfId="16486"/>
    <cellStyle name="제조번호 2 3 5 3" xfId="22242"/>
    <cellStyle name="제조번호 2 3 5 4" xfId="27724"/>
    <cellStyle name="제조번호 2 3 6" xfId="10545"/>
    <cellStyle name="제조번호 2 3 6 2" xfId="16487"/>
    <cellStyle name="제조번호 2 3 6 3" xfId="22243"/>
    <cellStyle name="제조번호 2 3 6 4" xfId="27725"/>
    <cellStyle name="제조번호 2 3 7" xfId="11574"/>
    <cellStyle name="제조번호 2 4" xfId="5638"/>
    <cellStyle name="제조번호 2 4 2" xfId="10546"/>
    <cellStyle name="제조번호 2 4 2 2" xfId="16488"/>
    <cellStyle name="제조번호 2 4 2 3" xfId="22244"/>
    <cellStyle name="제조번호 2 4 2 4" xfId="27726"/>
    <cellStyle name="제조번호 2 4 3" xfId="10547"/>
    <cellStyle name="제조번호 2 4 3 2" xfId="16489"/>
    <cellStyle name="제조번호 2 4 3 3" xfId="22245"/>
    <cellStyle name="제조번호 2 4 3 4" xfId="27727"/>
    <cellStyle name="제조번호 2 4 4" xfId="10548"/>
    <cellStyle name="제조번호 2 4 4 2" xfId="16490"/>
    <cellStyle name="제조번호 2 4 4 3" xfId="22246"/>
    <cellStyle name="제조번호 2 4 4 4" xfId="27728"/>
    <cellStyle name="제조번호 2 4 5" xfId="10549"/>
    <cellStyle name="제조번호 2 4 5 2" xfId="16491"/>
    <cellStyle name="제조번호 2 4 5 3" xfId="22247"/>
    <cellStyle name="제조번호 2 4 5 4" xfId="27729"/>
    <cellStyle name="제조번호 2 4 6" xfId="10550"/>
    <cellStyle name="제조번호 2 4 6 2" xfId="16492"/>
    <cellStyle name="제조번호 2 4 6 3" xfId="22248"/>
    <cellStyle name="제조번호 2 4 6 4" xfId="27730"/>
    <cellStyle name="제조번호 2 4 7" xfId="11611"/>
    <cellStyle name="제조번호 2 4 8" xfId="17382"/>
    <cellStyle name="제조번호 2 5" xfId="5884"/>
    <cellStyle name="제조번호 2 5 10" xfId="10551"/>
    <cellStyle name="제조번호 2 5 10 2" xfId="16493"/>
    <cellStyle name="제조번호 2 5 10 3" xfId="22249"/>
    <cellStyle name="제조번호 2 5 10 4" xfId="27731"/>
    <cellStyle name="제조번호 2 5 11" xfId="11857"/>
    <cellStyle name="제조번호 2 5 12" xfId="17614"/>
    <cellStyle name="제조번호 2 5 13" xfId="23111"/>
    <cellStyle name="제조번호 2 5 2" xfId="10552"/>
    <cellStyle name="제조번호 2 5 2 2" xfId="16494"/>
    <cellStyle name="제조번호 2 5 2 3" xfId="22250"/>
    <cellStyle name="제조번호 2 5 2 4" xfId="27732"/>
    <cellStyle name="제조번호 2 5 3" xfId="10553"/>
    <cellStyle name="제조번호 2 5 3 2" xfId="16495"/>
    <cellStyle name="제조번호 2 5 3 3" xfId="22251"/>
    <cellStyle name="제조번호 2 5 3 4" xfId="27733"/>
    <cellStyle name="제조번호 2 5 4" xfId="10554"/>
    <cellStyle name="제조번호 2 5 4 2" xfId="16496"/>
    <cellStyle name="제조번호 2 5 4 3" xfId="22252"/>
    <cellStyle name="제조번호 2 5 4 4" xfId="27734"/>
    <cellStyle name="제조번호 2 5 5" xfId="10555"/>
    <cellStyle name="제조번호 2 5 5 2" xfId="16497"/>
    <cellStyle name="제조번호 2 5 5 3" xfId="22253"/>
    <cellStyle name="제조번호 2 5 5 4" xfId="27735"/>
    <cellStyle name="제조번호 2 5 6" xfId="10556"/>
    <cellStyle name="제조번호 2 5 6 2" xfId="16498"/>
    <cellStyle name="제조번호 2 5 6 3" xfId="22254"/>
    <cellStyle name="제조번호 2 5 6 4" xfId="27736"/>
    <cellStyle name="제조번호 2 5 7" xfId="10557"/>
    <cellStyle name="제조번호 2 5 7 2" xfId="16499"/>
    <cellStyle name="제조번호 2 5 7 3" xfId="22255"/>
    <cellStyle name="제조번호 2 5 7 4" xfId="27737"/>
    <cellStyle name="제조번호 2 5 8" xfId="10558"/>
    <cellStyle name="제조번호 2 5 8 2" xfId="16500"/>
    <cellStyle name="제조번호 2 5 8 3" xfId="22256"/>
    <cellStyle name="제조번호 2 5 8 4" xfId="27738"/>
    <cellStyle name="제조번호 2 5 9" xfId="10559"/>
    <cellStyle name="제조번호 2 5 9 2" xfId="16501"/>
    <cellStyle name="제조번호 2 5 9 3" xfId="22257"/>
    <cellStyle name="제조번호 2 5 9 4" xfId="27739"/>
    <cellStyle name="제조번호 2 6" xfId="10560"/>
    <cellStyle name="제조번호 2 6 2" xfId="16502"/>
    <cellStyle name="제조번호 2 6 3" xfId="22258"/>
    <cellStyle name="제조번호 2 6 4" xfId="27740"/>
    <cellStyle name="제조번호 3" xfId="5361"/>
    <cellStyle name="제조번호 3 10" xfId="11355"/>
    <cellStyle name="제조번호 3 2" xfId="5649"/>
    <cellStyle name="제조번호 3 2 2" xfId="10561"/>
    <cellStyle name="제조번호 3 2 2 2" xfId="16503"/>
    <cellStyle name="제조번호 3 2 2 3" xfId="22259"/>
    <cellStyle name="제조번호 3 2 2 4" xfId="27741"/>
    <cellStyle name="제조번호 3 2 3" xfId="10562"/>
    <cellStyle name="제조번호 3 2 3 2" xfId="16504"/>
    <cellStyle name="제조번호 3 2 3 3" xfId="22260"/>
    <cellStyle name="제조번호 3 2 3 4" xfId="27742"/>
    <cellStyle name="제조번호 3 2 4" xfId="10563"/>
    <cellStyle name="제조번호 3 2 4 2" xfId="16505"/>
    <cellStyle name="제조번호 3 2 4 3" xfId="22261"/>
    <cellStyle name="제조번호 3 2 4 4" xfId="27743"/>
    <cellStyle name="제조번호 3 2 5" xfId="10564"/>
    <cellStyle name="제조번호 3 2 5 2" xfId="16506"/>
    <cellStyle name="제조번호 3 2 5 3" xfId="22262"/>
    <cellStyle name="제조번호 3 2 5 4" xfId="27744"/>
    <cellStyle name="제조번호 3 2 6" xfId="10565"/>
    <cellStyle name="제조번호 3 2 6 2" xfId="16507"/>
    <cellStyle name="제조번호 3 2 6 3" xfId="22263"/>
    <cellStyle name="제조번호 3 2 6 4" xfId="27745"/>
    <cellStyle name="제조번호 3 2 7" xfId="11622"/>
    <cellStyle name="제조번호 3 2 8" xfId="17393"/>
    <cellStyle name="제조번호 3 3" xfId="5893"/>
    <cellStyle name="제조번호 3 3 10" xfId="10566"/>
    <cellStyle name="제조번호 3 3 10 2" xfId="16508"/>
    <cellStyle name="제조번호 3 3 10 3" xfId="22264"/>
    <cellStyle name="제조번호 3 3 10 4" xfId="27746"/>
    <cellStyle name="제조번호 3 3 11" xfId="11866"/>
    <cellStyle name="제조번호 3 3 12" xfId="17623"/>
    <cellStyle name="제조번호 3 3 13" xfId="23120"/>
    <cellStyle name="제조번호 3 3 2" xfId="10567"/>
    <cellStyle name="제조번호 3 3 2 2" xfId="16509"/>
    <cellStyle name="제조번호 3 3 2 3" xfId="22265"/>
    <cellStyle name="제조번호 3 3 2 4" xfId="27747"/>
    <cellStyle name="제조번호 3 3 3" xfId="10568"/>
    <cellStyle name="제조번호 3 3 3 2" xfId="16510"/>
    <cellStyle name="제조번호 3 3 3 3" xfId="22266"/>
    <cellStyle name="제조번호 3 3 3 4" xfId="27748"/>
    <cellStyle name="제조번호 3 3 4" xfId="10569"/>
    <cellStyle name="제조번호 3 3 4 2" xfId="16511"/>
    <cellStyle name="제조번호 3 3 4 3" xfId="22267"/>
    <cellStyle name="제조번호 3 3 4 4" xfId="27749"/>
    <cellStyle name="제조번호 3 3 5" xfId="10570"/>
    <cellStyle name="제조번호 3 3 5 2" xfId="16512"/>
    <cellStyle name="제조번호 3 3 5 3" xfId="22268"/>
    <cellStyle name="제조번호 3 3 5 4" xfId="27750"/>
    <cellStyle name="제조번호 3 3 6" xfId="10571"/>
    <cellStyle name="제조번호 3 3 6 2" xfId="16513"/>
    <cellStyle name="제조번호 3 3 6 3" xfId="22269"/>
    <cellStyle name="제조번호 3 3 6 4" xfId="27751"/>
    <cellStyle name="제조번호 3 3 7" xfId="10572"/>
    <cellStyle name="제조번호 3 3 7 2" xfId="16514"/>
    <cellStyle name="제조번호 3 3 7 3" xfId="22270"/>
    <cellStyle name="제조번호 3 3 7 4" xfId="27752"/>
    <cellStyle name="제조번호 3 3 8" xfId="10573"/>
    <cellStyle name="제조번호 3 3 8 2" xfId="16515"/>
    <cellStyle name="제조번호 3 3 8 3" xfId="22271"/>
    <cellStyle name="제조번호 3 3 8 4" xfId="27753"/>
    <cellStyle name="제조번호 3 3 9" xfId="10574"/>
    <cellStyle name="제조번호 3 3 9 2" xfId="16516"/>
    <cellStyle name="제조번호 3 3 9 3" xfId="22272"/>
    <cellStyle name="제조번호 3 3 9 4" xfId="27754"/>
    <cellStyle name="제조번호 3 4" xfId="10575"/>
    <cellStyle name="제조번호 3 4 2" xfId="16517"/>
    <cellStyle name="제조번호 3 4 3" xfId="22273"/>
    <cellStyle name="제조번호 3 4 4" xfId="27755"/>
    <cellStyle name="제조번호 3 5" xfId="10576"/>
    <cellStyle name="제조번호 3 5 2" xfId="16518"/>
    <cellStyle name="제조번호 3 5 3" xfId="22274"/>
    <cellStyle name="제조번호 3 5 4" xfId="27756"/>
    <cellStyle name="제조번호 3 6" xfId="10577"/>
    <cellStyle name="제조번호 3 6 2" xfId="16519"/>
    <cellStyle name="제조번호 3 6 3" xfId="22275"/>
    <cellStyle name="제조번호 3 6 4" xfId="27757"/>
    <cellStyle name="제조번호 3 7" xfId="10578"/>
    <cellStyle name="제조번호 3 7 2" xfId="16520"/>
    <cellStyle name="제조번호 3 7 3" xfId="22276"/>
    <cellStyle name="제조번호 3 7 4" xfId="27758"/>
    <cellStyle name="제조번호 3 8" xfId="10579"/>
    <cellStyle name="제조번호 3 8 2" xfId="16521"/>
    <cellStyle name="제조번호 3 8 3" xfId="22277"/>
    <cellStyle name="제조번호 3 8 4" xfId="27759"/>
    <cellStyle name="제조번호 3 9" xfId="10580"/>
    <cellStyle name="제조번호 3 9 2" xfId="16522"/>
    <cellStyle name="제조번호 3 9 3" xfId="22278"/>
    <cellStyle name="제조번호 3 9 4" xfId="27760"/>
    <cellStyle name="제조번호 4" xfId="5572"/>
    <cellStyle name="제조번호 4 2" xfId="5860"/>
    <cellStyle name="제조번호 4 2 2" xfId="10581"/>
    <cellStyle name="제조번호 4 2 2 2" xfId="16523"/>
    <cellStyle name="제조번호 4 2 2 3" xfId="22279"/>
    <cellStyle name="제조번호 4 2 2 4" xfId="27761"/>
    <cellStyle name="제조번호 4 2 3" xfId="10582"/>
    <cellStyle name="제조번호 4 2 3 2" xfId="16524"/>
    <cellStyle name="제조번호 4 2 3 3" xfId="22280"/>
    <cellStyle name="제조번호 4 2 3 4" xfId="27762"/>
    <cellStyle name="제조번호 4 2 4" xfId="10583"/>
    <cellStyle name="제조번호 4 2 4 2" xfId="16525"/>
    <cellStyle name="제조번호 4 2 4 3" xfId="22281"/>
    <cellStyle name="제조번호 4 2 4 4" xfId="27763"/>
    <cellStyle name="제조번호 4 2 5" xfId="10584"/>
    <cellStyle name="제조번호 4 2 5 2" xfId="16526"/>
    <cellStyle name="제조번호 4 2 5 3" xfId="22282"/>
    <cellStyle name="제조번호 4 2 5 4" xfId="27764"/>
    <cellStyle name="제조번호 4 2 6" xfId="10585"/>
    <cellStyle name="제조번호 4 2 6 2" xfId="16527"/>
    <cellStyle name="제조번호 4 2 6 3" xfId="22283"/>
    <cellStyle name="제조번호 4 2 6 4" xfId="27765"/>
    <cellStyle name="제조번호 4 2 7" xfId="11833"/>
    <cellStyle name="제조번호 4 2 8" xfId="17594"/>
    <cellStyle name="제조번호 4 3" xfId="10586"/>
    <cellStyle name="제조번호 4 3 2" xfId="16528"/>
    <cellStyle name="제조번호 4 3 3" xfId="22284"/>
    <cellStyle name="제조번호 4 3 4" xfId="27766"/>
    <cellStyle name="제조번호 4 4" xfId="10587"/>
    <cellStyle name="제조번호 4 4 2" xfId="16529"/>
    <cellStyle name="제조번호 4 4 3" xfId="22285"/>
    <cellStyle name="제조번호 4 4 4" xfId="27767"/>
    <cellStyle name="제조번호 4 5" xfId="10588"/>
    <cellStyle name="제조번호 4 5 2" xfId="16530"/>
    <cellStyle name="제조번호 4 5 3" xfId="22286"/>
    <cellStyle name="제조번호 4 5 4" xfId="27768"/>
    <cellStyle name="제조번호 4 6" xfId="11560"/>
    <cellStyle name="제조번호 4 7" xfId="17337"/>
    <cellStyle name="제조번호 5" xfId="5626"/>
    <cellStyle name="제조번호 5 2" xfId="10589"/>
    <cellStyle name="제조번호 5 2 2" xfId="16531"/>
    <cellStyle name="제조번호 5 2 3" xfId="22287"/>
    <cellStyle name="제조번호 5 2 4" xfId="27769"/>
    <cellStyle name="제조번호 5 3" xfId="10590"/>
    <cellStyle name="제조번호 5 3 2" xfId="16532"/>
    <cellStyle name="제조번호 5 3 3" xfId="22288"/>
    <cellStyle name="제조번호 5 3 4" xfId="27770"/>
    <cellStyle name="제조번호 5 4" xfId="10591"/>
    <cellStyle name="제조번호 5 4 2" xfId="16533"/>
    <cellStyle name="제조번호 5 4 3" xfId="22289"/>
    <cellStyle name="제조번호 5 4 4" xfId="27771"/>
    <cellStyle name="제조번호 5 5" xfId="10592"/>
    <cellStyle name="제조번호 5 5 2" xfId="16534"/>
    <cellStyle name="제조번호 5 5 3" xfId="22290"/>
    <cellStyle name="제조번호 5 5 4" xfId="27772"/>
    <cellStyle name="제조번호 5 6" xfId="10593"/>
    <cellStyle name="제조번호 5 6 2" xfId="16535"/>
    <cellStyle name="제조번호 5 6 3" xfId="22291"/>
    <cellStyle name="제조번호 5 6 4" xfId="27773"/>
    <cellStyle name="제조번호 5 7" xfId="11601"/>
    <cellStyle name="제조번호 5 8" xfId="17372"/>
    <cellStyle name="제조번호 6" xfId="10594"/>
    <cellStyle name="제조번호 6 2" xfId="16536"/>
    <cellStyle name="제조번호 6 3" xfId="22292"/>
    <cellStyle name="제조번호 6 4" xfId="2777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2" xfId="5392"/>
    <cellStyle name="출력 2 2 10" xfId="11386"/>
    <cellStyle name="출력 2 2 11" xfId="17189"/>
    <cellStyle name="출력 2 2 12" xfId="11311"/>
    <cellStyle name="출력 2 2 2" xfId="5680"/>
    <cellStyle name="출력 2 2 2 10" xfId="17423"/>
    <cellStyle name="출력 2 2 2 2" xfId="10595"/>
    <cellStyle name="출력 2 2 2 2 2" xfId="16537"/>
    <cellStyle name="출력 2 2 2 2 3" xfId="22293"/>
    <cellStyle name="출력 2 2 2 2 4" xfId="27775"/>
    <cellStyle name="출력 2 2 2 3" xfId="10596"/>
    <cellStyle name="출력 2 2 2 3 2" xfId="16538"/>
    <cellStyle name="출력 2 2 2 3 3" xfId="22294"/>
    <cellStyle name="출력 2 2 2 3 4" xfId="27776"/>
    <cellStyle name="출력 2 2 2 4" xfId="10597"/>
    <cellStyle name="출력 2 2 2 4 2" xfId="16539"/>
    <cellStyle name="출력 2 2 2 4 3" xfId="22295"/>
    <cellStyle name="출력 2 2 2 4 4" xfId="27777"/>
    <cellStyle name="출력 2 2 2 5" xfId="10598"/>
    <cellStyle name="출력 2 2 2 5 2" xfId="16540"/>
    <cellStyle name="출력 2 2 2 5 3" xfId="22296"/>
    <cellStyle name="출력 2 2 2 5 4" xfId="27778"/>
    <cellStyle name="출력 2 2 2 6" xfId="10599"/>
    <cellStyle name="출력 2 2 2 6 2" xfId="16541"/>
    <cellStyle name="출력 2 2 2 6 3" xfId="22297"/>
    <cellStyle name="출력 2 2 2 6 4" xfId="27779"/>
    <cellStyle name="출력 2 2 2 7" xfId="10600"/>
    <cellStyle name="출력 2 2 2 7 2" xfId="16542"/>
    <cellStyle name="출력 2 2 2 7 3" xfId="22298"/>
    <cellStyle name="출력 2 2 2 7 4" xfId="27780"/>
    <cellStyle name="출력 2 2 2 8" xfId="10601"/>
    <cellStyle name="출력 2 2 2 8 2" xfId="16543"/>
    <cellStyle name="출력 2 2 2 8 3" xfId="22299"/>
    <cellStyle name="출력 2 2 2 8 4" xfId="27781"/>
    <cellStyle name="출력 2 2 2 9" xfId="11653"/>
    <cellStyle name="출력 2 2 3" xfId="5920"/>
    <cellStyle name="출력 2 2 3 10" xfId="10602"/>
    <cellStyle name="출력 2 2 3 10 2" xfId="16544"/>
    <cellStyle name="출력 2 2 3 10 3" xfId="22300"/>
    <cellStyle name="출력 2 2 3 10 4" xfId="27782"/>
    <cellStyle name="출력 2 2 3 11" xfId="11893"/>
    <cellStyle name="출력 2 2 3 12" xfId="17650"/>
    <cellStyle name="출력 2 2 3 13" xfId="23147"/>
    <cellStyle name="출력 2 2 3 2" xfId="10603"/>
    <cellStyle name="출력 2 2 3 2 2" xfId="16545"/>
    <cellStyle name="출력 2 2 3 2 3" xfId="22301"/>
    <cellStyle name="출력 2 2 3 2 4" xfId="27783"/>
    <cellStyle name="출력 2 2 3 3" xfId="10604"/>
    <cellStyle name="출력 2 2 3 3 2" xfId="16546"/>
    <cellStyle name="출력 2 2 3 3 3" xfId="22302"/>
    <cellStyle name="출력 2 2 3 3 4" xfId="27784"/>
    <cellStyle name="출력 2 2 3 4" xfId="10605"/>
    <cellStyle name="출력 2 2 3 4 2" xfId="16547"/>
    <cellStyle name="출력 2 2 3 4 3" xfId="22303"/>
    <cellStyle name="출력 2 2 3 4 4" xfId="27785"/>
    <cellStyle name="출력 2 2 3 5" xfId="10606"/>
    <cellStyle name="출력 2 2 3 5 2" xfId="16548"/>
    <cellStyle name="출력 2 2 3 5 3" xfId="22304"/>
    <cellStyle name="출력 2 2 3 5 4" xfId="27786"/>
    <cellStyle name="출력 2 2 3 6" xfId="10607"/>
    <cellStyle name="출력 2 2 3 6 2" xfId="16549"/>
    <cellStyle name="출력 2 2 3 6 3" xfId="22305"/>
    <cellStyle name="출력 2 2 3 6 4" xfId="27787"/>
    <cellStyle name="출력 2 2 3 7" xfId="10608"/>
    <cellStyle name="출력 2 2 3 7 2" xfId="16550"/>
    <cellStyle name="출력 2 2 3 7 3" xfId="22306"/>
    <cellStyle name="출력 2 2 3 7 4" xfId="27788"/>
    <cellStyle name="출력 2 2 3 8" xfId="10609"/>
    <cellStyle name="출력 2 2 3 8 2" xfId="16551"/>
    <cellStyle name="출력 2 2 3 8 3" xfId="22307"/>
    <cellStyle name="출력 2 2 3 8 4" xfId="27789"/>
    <cellStyle name="출력 2 2 3 9" xfId="10610"/>
    <cellStyle name="출력 2 2 3 9 2" xfId="16552"/>
    <cellStyle name="출력 2 2 3 9 3" xfId="22308"/>
    <cellStyle name="출력 2 2 3 9 4" xfId="27790"/>
    <cellStyle name="출력 2 2 4" xfId="10611"/>
    <cellStyle name="출력 2 2 4 2" xfId="16553"/>
    <cellStyle name="출력 2 2 4 3" xfId="22309"/>
    <cellStyle name="출력 2 2 4 4" xfId="27791"/>
    <cellStyle name="출력 2 2 5" xfId="10612"/>
    <cellStyle name="출력 2 2 5 2" xfId="16554"/>
    <cellStyle name="출력 2 2 5 3" xfId="22310"/>
    <cellStyle name="출력 2 2 5 4" xfId="27792"/>
    <cellStyle name="출력 2 2 6" xfId="10613"/>
    <cellStyle name="출력 2 2 6 2" xfId="16555"/>
    <cellStyle name="출력 2 2 6 3" xfId="22311"/>
    <cellStyle name="출력 2 2 6 4" xfId="27793"/>
    <cellStyle name="출력 2 2 7" xfId="10614"/>
    <cellStyle name="출력 2 2 7 2" xfId="16556"/>
    <cellStyle name="출력 2 2 7 3" xfId="22312"/>
    <cellStyle name="출력 2 2 7 4" xfId="27794"/>
    <cellStyle name="출력 2 2 8" xfId="10615"/>
    <cellStyle name="출력 2 2 8 2" xfId="16557"/>
    <cellStyle name="출력 2 2 8 3" xfId="22313"/>
    <cellStyle name="출력 2 2 8 4" xfId="27795"/>
    <cellStyle name="출력 2 2 9" xfId="10616"/>
    <cellStyle name="출력 2 2 9 2" xfId="16558"/>
    <cellStyle name="출력 2 2 9 3" xfId="22314"/>
    <cellStyle name="출력 2 2 9 4" xfId="27796"/>
    <cellStyle name="출력 2 3" xfId="5427"/>
    <cellStyle name="출력 2 3 2" xfId="5715"/>
    <cellStyle name="출력 2 3 2 10" xfId="11688"/>
    <cellStyle name="출력 2 3 2 11" xfId="17457"/>
    <cellStyle name="출력 2 3 2 12" xfId="22977"/>
    <cellStyle name="출력 2 3 2 2" xfId="10617"/>
    <cellStyle name="출력 2 3 2 2 2" xfId="16559"/>
    <cellStyle name="출력 2 3 2 2 3" xfId="22315"/>
    <cellStyle name="출력 2 3 2 2 4" xfId="27797"/>
    <cellStyle name="출력 2 3 2 3" xfId="10618"/>
    <cellStyle name="출력 2 3 2 3 2" xfId="16560"/>
    <cellStyle name="출력 2 3 2 3 3" xfId="22316"/>
    <cellStyle name="출력 2 3 2 3 4" xfId="27798"/>
    <cellStyle name="출력 2 3 2 4" xfId="10619"/>
    <cellStyle name="출력 2 3 2 4 2" xfId="16561"/>
    <cellStyle name="출력 2 3 2 4 3" xfId="22317"/>
    <cellStyle name="출력 2 3 2 4 4" xfId="27799"/>
    <cellStyle name="출력 2 3 2 5" xfId="10620"/>
    <cellStyle name="출력 2 3 2 5 2" xfId="16562"/>
    <cellStyle name="출력 2 3 2 5 3" xfId="22318"/>
    <cellStyle name="출력 2 3 2 5 4" xfId="27800"/>
    <cellStyle name="출력 2 3 2 6" xfId="10621"/>
    <cellStyle name="출력 2 3 2 6 2" xfId="16563"/>
    <cellStyle name="출력 2 3 2 6 3" xfId="22319"/>
    <cellStyle name="출력 2 3 2 6 4" xfId="27801"/>
    <cellStyle name="출력 2 3 2 7" xfId="10622"/>
    <cellStyle name="출력 2 3 2 7 2" xfId="16564"/>
    <cellStyle name="출력 2 3 2 7 3" xfId="22320"/>
    <cellStyle name="출력 2 3 2 7 4" xfId="27802"/>
    <cellStyle name="출력 2 3 2 8" xfId="10623"/>
    <cellStyle name="출력 2 3 2 8 2" xfId="16565"/>
    <cellStyle name="출력 2 3 2 8 3" xfId="22321"/>
    <cellStyle name="출력 2 3 2 8 4" xfId="27803"/>
    <cellStyle name="출력 2 3 2 9" xfId="10624"/>
    <cellStyle name="출력 2 3 2 9 2" xfId="16566"/>
    <cellStyle name="출력 2 3 2 9 3" xfId="22322"/>
    <cellStyle name="출력 2 3 2 9 4" xfId="27804"/>
    <cellStyle name="출력 2 3 3" xfId="10625"/>
    <cellStyle name="출력 2 3 3 2" xfId="16567"/>
    <cellStyle name="출력 2 3 3 3" xfId="22323"/>
    <cellStyle name="출력 2 3 3 4" xfId="27805"/>
    <cellStyle name="출력 2 3 4" xfId="10626"/>
    <cellStyle name="출력 2 3 4 2" xfId="16568"/>
    <cellStyle name="출력 2 3 4 3" xfId="22324"/>
    <cellStyle name="출력 2 3 4 4" xfId="27806"/>
    <cellStyle name="출력 2 3 5" xfId="10627"/>
    <cellStyle name="출력 2 3 5 2" xfId="16569"/>
    <cellStyle name="출력 2 3 5 3" xfId="22325"/>
    <cellStyle name="출력 2 3 5 4" xfId="27807"/>
    <cellStyle name="출력 2 3 6" xfId="10628"/>
    <cellStyle name="출력 2 3 6 2" xfId="16570"/>
    <cellStyle name="출력 2 3 6 3" xfId="22326"/>
    <cellStyle name="출력 2 3 6 4" xfId="27808"/>
    <cellStyle name="출력 2 3 7" xfId="10629"/>
    <cellStyle name="출력 2 3 7 2" xfId="16571"/>
    <cellStyle name="출력 2 3 7 3" xfId="22327"/>
    <cellStyle name="출력 2 3 7 4" xfId="27809"/>
    <cellStyle name="출력 2 3 8" xfId="11421"/>
    <cellStyle name="출력 2 3 9" xfId="17218"/>
    <cellStyle name="출력 2 4" xfId="5500"/>
    <cellStyle name="출력 2 4 2" xfId="5788"/>
    <cellStyle name="출력 2 4 2 10" xfId="11761"/>
    <cellStyle name="출력 2 4 2 11" xfId="17525"/>
    <cellStyle name="출력 2 4 2 12" xfId="23041"/>
    <cellStyle name="출력 2 4 2 2" xfId="10630"/>
    <cellStyle name="출력 2 4 2 2 2" xfId="16572"/>
    <cellStyle name="출력 2 4 2 2 3" xfId="22328"/>
    <cellStyle name="출력 2 4 2 2 4" xfId="27810"/>
    <cellStyle name="출력 2 4 2 3" xfId="10631"/>
    <cellStyle name="출력 2 4 2 3 2" xfId="16573"/>
    <cellStyle name="출력 2 4 2 3 3" xfId="22329"/>
    <cellStyle name="출력 2 4 2 3 4" xfId="27811"/>
    <cellStyle name="출력 2 4 2 4" xfId="10632"/>
    <cellStyle name="출력 2 4 2 4 2" xfId="16574"/>
    <cellStyle name="출력 2 4 2 4 3" xfId="22330"/>
    <cellStyle name="출력 2 4 2 4 4" xfId="27812"/>
    <cellStyle name="출력 2 4 2 5" xfId="10633"/>
    <cellStyle name="출력 2 4 2 5 2" xfId="16575"/>
    <cellStyle name="출력 2 4 2 5 3" xfId="22331"/>
    <cellStyle name="출력 2 4 2 5 4" xfId="27813"/>
    <cellStyle name="출력 2 4 2 6" xfId="10634"/>
    <cellStyle name="출력 2 4 2 6 2" xfId="16576"/>
    <cellStyle name="출력 2 4 2 6 3" xfId="22332"/>
    <cellStyle name="출력 2 4 2 6 4" xfId="27814"/>
    <cellStyle name="출력 2 4 2 7" xfId="10635"/>
    <cellStyle name="출력 2 4 2 7 2" xfId="16577"/>
    <cellStyle name="출력 2 4 2 7 3" xfId="22333"/>
    <cellStyle name="출력 2 4 2 7 4" xfId="27815"/>
    <cellStyle name="출력 2 4 2 8" xfId="10636"/>
    <cellStyle name="출력 2 4 2 8 2" xfId="16578"/>
    <cellStyle name="출력 2 4 2 8 3" xfId="22334"/>
    <cellStyle name="출력 2 4 2 8 4" xfId="27816"/>
    <cellStyle name="출력 2 4 2 9" xfId="10637"/>
    <cellStyle name="출력 2 4 2 9 2" xfId="16579"/>
    <cellStyle name="출력 2 4 2 9 3" xfId="22335"/>
    <cellStyle name="출력 2 4 2 9 4" xfId="27817"/>
    <cellStyle name="출력 2 4 3" xfId="10638"/>
    <cellStyle name="출력 2 4 3 2" xfId="16580"/>
    <cellStyle name="출력 2 4 3 3" xfId="22336"/>
    <cellStyle name="출력 2 4 3 4" xfId="27818"/>
    <cellStyle name="출력 2 4 4" xfId="10639"/>
    <cellStyle name="출력 2 4 4 2" xfId="16581"/>
    <cellStyle name="출력 2 4 4 3" xfId="22337"/>
    <cellStyle name="출력 2 4 4 4" xfId="27819"/>
    <cellStyle name="출력 2 4 5" xfId="10640"/>
    <cellStyle name="출력 2 4 5 2" xfId="16582"/>
    <cellStyle name="출력 2 4 5 3" xfId="22338"/>
    <cellStyle name="출력 2 4 5 4" xfId="27820"/>
    <cellStyle name="출력 2 4 6" xfId="10641"/>
    <cellStyle name="출력 2 4 6 2" xfId="16583"/>
    <cellStyle name="출력 2 4 6 3" xfId="22339"/>
    <cellStyle name="출력 2 4 6 4" xfId="27821"/>
    <cellStyle name="출력 2 4 7" xfId="10642"/>
    <cellStyle name="출력 2 4 7 2" xfId="16584"/>
    <cellStyle name="출력 2 4 7 3" xfId="22340"/>
    <cellStyle name="출력 2 4 7 4" xfId="27822"/>
    <cellStyle name="출력 2 4 8" xfId="11494"/>
    <cellStyle name="출력 2 4 9" xfId="17283"/>
    <cellStyle name="출력 2 5" xfId="5416"/>
    <cellStyle name="출력 2 5 2" xfId="5704"/>
    <cellStyle name="출력 2 5 2 10" xfId="11677"/>
    <cellStyle name="출력 2 5 2 11" xfId="17446"/>
    <cellStyle name="출력 2 5 2 12" xfId="22967"/>
    <cellStyle name="출력 2 5 2 2" xfId="10643"/>
    <cellStyle name="출력 2 5 2 2 2" xfId="16585"/>
    <cellStyle name="출력 2 5 2 2 3" xfId="22341"/>
    <cellStyle name="출력 2 5 2 2 4" xfId="27823"/>
    <cellStyle name="출력 2 5 2 3" xfId="10644"/>
    <cellStyle name="출력 2 5 2 3 2" xfId="16586"/>
    <cellStyle name="출력 2 5 2 3 3" xfId="22342"/>
    <cellStyle name="출력 2 5 2 3 4" xfId="27824"/>
    <cellStyle name="출력 2 5 2 4" xfId="10645"/>
    <cellStyle name="출력 2 5 2 4 2" xfId="16587"/>
    <cellStyle name="출력 2 5 2 4 3" xfId="22343"/>
    <cellStyle name="출력 2 5 2 4 4" xfId="27825"/>
    <cellStyle name="출력 2 5 2 5" xfId="10646"/>
    <cellStyle name="출력 2 5 2 5 2" xfId="16588"/>
    <cellStyle name="출력 2 5 2 5 3" xfId="22344"/>
    <cellStyle name="출력 2 5 2 5 4" xfId="27826"/>
    <cellStyle name="출력 2 5 2 6" xfId="10647"/>
    <cellStyle name="출력 2 5 2 6 2" xfId="16589"/>
    <cellStyle name="출력 2 5 2 6 3" xfId="22345"/>
    <cellStyle name="출력 2 5 2 6 4" xfId="27827"/>
    <cellStyle name="출력 2 5 2 7" xfId="10648"/>
    <cellStyle name="출력 2 5 2 7 2" xfId="16590"/>
    <cellStyle name="출력 2 5 2 7 3" xfId="22346"/>
    <cellStyle name="출력 2 5 2 7 4" xfId="27828"/>
    <cellStyle name="출력 2 5 2 8" xfId="10649"/>
    <cellStyle name="출력 2 5 2 8 2" xfId="16591"/>
    <cellStyle name="출력 2 5 2 8 3" xfId="22347"/>
    <cellStyle name="출력 2 5 2 8 4" xfId="27829"/>
    <cellStyle name="출력 2 5 2 9" xfId="10650"/>
    <cellStyle name="출력 2 5 2 9 2" xfId="16592"/>
    <cellStyle name="출력 2 5 2 9 3" xfId="22348"/>
    <cellStyle name="출력 2 5 2 9 4" xfId="27830"/>
    <cellStyle name="출력 2 5 3" xfId="10651"/>
    <cellStyle name="출력 2 5 3 2" xfId="16593"/>
    <cellStyle name="출력 2 5 3 3" xfId="22349"/>
    <cellStyle name="출력 2 5 3 4" xfId="27831"/>
    <cellStyle name="출력 2 5 4" xfId="10652"/>
    <cellStyle name="출력 2 5 4 2" xfId="16594"/>
    <cellStyle name="출력 2 5 4 3" xfId="22350"/>
    <cellStyle name="출력 2 5 4 4" xfId="27832"/>
    <cellStyle name="출력 2 5 5" xfId="10653"/>
    <cellStyle name="출력 2 5 5 2" xfId="16595"/>
    <cellStyle name="출력 2 5 5 3" xfId="22351"/>
    <cellStyle name="출력 2 5 5 4" xfId="27833"/>
    <cellStyle name="출력 2 5 6" xfId="10654"/>
    <cellStyle name="출력 2 5 6 2" xfId="16596"/>
    <cellStyle name="출력 2 5 6 3" xfId="22352"/>
    <cellStyle name="출력 2 5 6 4" xfId="27834"/>
    <cellStyle name="출력 2 5 7" xfId="11410"/>
    <cellStyle name="출력 2 5 8" xfId="17208"/>
    <cellStyle name="출력 2 6" xfId="5483"/>
    <cellStyle name="출력 2 6 10" xfId="17269"/>
    <cellStyle name="출력 2 6 11" xfId="22883"/>
    <cellStyle name="출력 2 6 2" xfId="5771"/>
    <cellStyle name="출력 2 6 2 10" xfId="10655"/>
    <cellStyle name="출력 2 6 2 10 2" xfId="16597"/>
    <cellStyle name="출력 2 6 2 10 3" xfId="22353"/>
    <cellStyle name="출력 2 6 2 10 4" xfId="27835"/>
    <cellStyle name="출력 2 6 2 11" xfId="11744"/>
    <cellStyle name="출력 2 6 2 12" xfId="17510"/>
    <cellStyle name="출력 2 6 2 13" xfId="23024"/>
    <cellStyle name="출력 2 6 2 2" xfId="10656"/>
    <cellStyle name="출력 2 6 2 2 2" xfId="16598"/>
    <cellStyle name="출력 2 6 2 2 3" xfId="22354"/>
    <cellStyle name="출력 2 6 2 2 4" xfId="27836"/>
    <cellStyle name="출력 2 6 2 3" xfId="10657"/>
    <cellStyle name="출력 2 6 2 3 2" xfId="16599"/>
    <cellStyle name="출력 2 6 2 3 3" xfId="22355"/>
    <cellStyle name="출력 2 6 2 3 4" xfId="27837"/>
    <cellStyle name="출력 2 6 2 4" xfId="10658"/>
    <cellStyle name="출력 2 6 2 4 2" xfId="16600"/>
    <cellStyle name="출력 2 6 2 4 3" xfId="22356"/>
    <cellStyle name="출력 2 6 2 4 4" xfId="27838"/>
    <cellStyle name="출력 2 6 2 5" xfId="10659"/>
    <cellStyle name="출력 2 6 2 5 2" xfId="16601"/>
    <cellStyle name="출력 2 6 2 5 3" xfId="22357"/>
    <cellStyle name="출력 2 6 2 5 4" xfId="27839"/>
    <cellStyle name="출력 2 6 2 6" xfId="10660"/>
    <cellStyle name="출력 2 6 2 6 2" xfId="16602"/>
    <cellStyle name="출력 2 6 2 6 3" xfId="22358"/>
    <cellStyle name="출력 2 6 2 6 4" xfId="27840"/>
    <cellStyle name="출력 2 6 2 7" xfId="10661"/>
    <cellStyle name="출력 2 6 2 7 2" xfId="16603"/>
    <cellStyle name="출력 2 6 2 7 3" xfId="22359"/>
    <cellStyle name="출력 2 6 2 7 4" xfId="27841"/>
    <cellStyle name="출력 2 6 2 8" xfId="10662"/>
    <cellStyle name="출력 2 6 2 8 2" xfId="16604"/>
    <cellStyle name="출력 2 6 2 8 3" xfId="22360"/>
    <cellStyle name="출력 2 6 2 8 4" xfId="27842"/>
    <cellStyle name="출력 2 6 2 9" xfId="10663"/>
    <cellStyle name="출력 2 6 2 9 2" xfId="16605"/>
    <cellStyle name="출력 2 6 2 9 3" xfId="22361"/>
    <cellStyle name="출력 2 6 2 9 4" xfId="27843"/>
    <cellStyle name="출력 2 6 3" xfId="5996"/>
    <cellStyle name="출력 2 6 3 10" xfId="10664"/>
    <cellStyle name="출력 2 6 3 10 2" xfId="16606"/>
    <cellStyle name="출력 2 6 3 10 3" xfId="22362"/>
    <cellStyle name="출력 2 6 3 10 4" xfId="27844"/>
    <cellStyle name="출력 2 6 3 11" xfId="11969"/>
    <cellStyle name="출력 2 6 3 12" xfId="17726"/>
    <cellStyle name="출력 2 6 3 13" xfId="23223"/>
    <cellStyle name="출력 2 6 3 2" xfId="10665"/>
    <cellStyle name="출력 2 6 3 2 2" xfId="16607"/>
    <cellStyle name="출력 2 6 3 2 3" xfId="22363"/>
    <cellStyle name="출력 2 6 3 2 4" xfId="27845"/>
    <cellStyle name="출력 2 6 3 3" xfId="10666"/>
    <cellStyle name="출력 2 6 3 3 2" xfId="16608"/>
    <cellStyle name="출력 2 6 3 3 3" xfId="22364"/>
    <cellStyle name="출력 2 6 3 3 4" xfId="27846"/>
    <cellStyle name="출력 2 6 3 4" xfId="10667"/>
    <cellStyle name="출력 2 6 3 4 2" xfId="16609"/>
    <cellStyle name="출력 2 6 3 4 3" xfId="22365"/>
    <cellStyle name="출력 2 6 3 4 4" xfId="27847"/>
    <cellStyle name="출력 2 6 3 5" xfId="10668"/>
    <cellStyle name="출력 2 6 3 5 2" xfId="16610"/>
    <cellStyle name="출력 2 6 3 5 3" xfId="22366"/>
    <cellStyle name="출력 2 6 3 5 4" xfId="27848"/>
    <cellStyle name="출력 2 6 3 6" xfId="10669"/>
    <cellStyle name="출력 2 6 3 6 2" xfId="16611"/>
    <cellStyle name="출력 2 6 3 6 3" xfId="22367"/>
    <cellStyle name="출력 2 6 3 6 4" xfId="27849"/>
    <cellStyle name="출력 2 6 3 7" xfId="10670"/>
    <cellStyle name="출력 2 6 3 7 2" xfId="16612"/>
    <cellStyle name="출력 2 6 3 7 3" xfId="22368"/>
    <cellStyle name="출력 2 6 3 7 4" xfId="27850"/>
    <cellStyle name="출력 2 6 3 8" xfId="10671"/>
    <cellStyle name="출력 2 6 3 8 2" xfId="16613"/>
    <cellStyle name="출력 2 6 3 8 3" xfId="22369"/>
    <cellStyle name="출력 2 6 3 8 4" xfId="27851"/>
    <cellStyle name="출력 2 6 3 9" xfId="10672"/>
    <cellStyle name="출력 2 6 3 9 2" xfId="16614"/>
    <cellStyle name="출력 2 6 3 9 3" xfId="22370"/>
    <cellStyle name="출력 2 6 3 9 4" xfId="27852"/>
    <cellStyle name="출력 2 6 4" xfId="10673"/>
    <cellStyle name="출력 2 6 4 2" xfId="16615"/>
    <cellStyle name="출력 2 6 4 3" xfId="22371"/>
    <cellStyle name="출력 2 6 4 4" xfId="27853"/>
    <cellStyle name="출력 2 6 5" xfId="10674"/>
    <cellStyle name="출력 2 6 5 2" xfId="16616"/>
    <cellStyle name="출력 2 6 5 3" xfId="22372"/>
    <cellStyle name="출력 2 6 5 4" xfId="27854"/>
    <cellStyle name="출력 2 6 6" xfId="10675"/>
    <cellStyle name="출력 2 6 6 2" xfId="16617"/>
    <cellStyle name="출력 2 6 6 3" xfId="22373"/>
    <cellStyle name="출력 2 6 6 4" xfId="27855"/>
    <cellStyle name="출력 2 6 7" xfId="10676"/>
    <cellStyle name="출력 2 6 7 2" xfId="16618"/>
    <cellStyle name="출력 2 6 7 3" xfId="22374"/>
    <cellStyle name="출력 2 6 7 4" xfId="27856"/>
    <cellStyle name="출력 2 6 8" xfId="10677"/>
    <cellStyle name="출력 2 6 8 2" xfId="16619"/>
    <cellStyle name="출력 2 6 8 3" xfId="22375"/>
    <cellStyle name="출력 2 6 8 4" xfId="27857"/>
    <cellStyle name="출력 2 6 9" xfId="11477"/>
    <cellStyle name="출력 2 7" xfId="10678"/>
    <cellStyle name="출력 2 7 2" xfId="16620"/>
    <cellStyle name="출력 2 7 3" xfId="22376"/>
    <cellStyle name="출력 2 7 4" xfId="27858"/>
    <cellStyle name="출력 2 8" xfId="10679"/>
    <cellStyle name="출력 2 8 2" xfId="16621"/>
    <cellStyle name="출력 2 8 3" xfId="22377"/>
    <cellStyle name="출력 2 8 4" xfId="27859"/>
    <cellStyle name="출력 2 9" xfId="11251"/>
    <cellStyle name="출력 3" xfId="661"/>
    <cellStyle name="출력 3 10" xfId="11224"/>
    <cellStyle name="출력 3 2" xfId="5393"/>
    <cellStyle name="출력 3 2 10" xfId="11387"/>
    <cellStyle name="출력 3 2 11" xfId="17190"/>
    <cellStyle name="출력 3 2 12" xfId="11312"/>
    <cellStyle name="출력 3 2 2" xfId="5681"/>
    <cellStyle name="출력 3 2 2 10" xfId="17424"/>
    <cellStyle name="출력 3 2 2 2" xfId="10680"/>
    <cellStyle name="출력 3 2 2 2 2" xfId="16622"/>
    <cellStyle name="출력 3 2 2 2 3" xfId="22378"/>
    <cellStyle name="출력 3 2 2 2 4" xfId="27860"/>
    <cellStyle name="출력 3 2 2 3" xfId="10681"/>
    <cellStyle name="출력 3 2 2 3 2" xfId="16623"/>
    <cellStyle name="출력 3 2 2 3 3" xfId="22379"/>
    <cellStyle name="출력 3 2 2 3 4" xfId="27861"/>
    <cellStyle name="출력 3 2 2 4" xfId="10682"/>
    <cellStyle name="출력 3 2 2 4 2" xfId="16624"/>
    <cellStyle name="출력 3 2 2 4 3" xfId="22380"/>
    <cellStyle name="출력 3 2 2 4 4" xfId="27862"/>
    <cellStyle name="출력 3 2 2 5" xfId="10683"/>
    <cellStyle name="출력 3 2 2 5 2" xfId="16625"/>
    <cellStyle name="출력 3 2 2 5 3" xfId="22381"/>
    <cellStyle name="출력 3 2 2 5 4" xfId="27863"/>
    <cellStyle name="출력 3 2 2 6" xfId="10684"/>
    <cellStyle name="출력 3 2 2 6 2" xfId="16626"/>
    <cellStyle name="출력 3 2 2 6 3" xfId="22382"/>
    <cellStyle name="출력 3 2 2 6 4" xfId="27864"/>
    <cellStyle name="출력 3 2 2 7" xfId="10685"/>
    <cellStyle name="출력 3 2 2 7 2" xfId="16627"/>
    <cellStyle name="출력 3 2 2 7 3" xfId="22383"/>
    <cellStyle name="출력 3 2 2 7 4" xfId="27865"/>
    <cellStyle name="출력 3 2 2 8" xfId="10686"/>
    <cellStyle name="출력 3 2 2 8 2" xfId="16628"/>
    <cellStyle name="출력 3 2 2 8 3" xfId="22384"/>
    <cellStyle name="출력 3 2 2 8 4" xfId="27866"/>
    <cellStyle name="출력 3 2 2 9" xfId="11654"/>
    <cellStyle name="출력 3 2 3" xfId="5921"/>
    <cellStyle name="출력 3 2 3 10" xfId="10687"/>
    <cellStyle name="출력 3 2 3 10 2" xfId="16629"/>
    <cellStyle name="출력 3 2 3 10 3" xfId="22385"/>
    <cellStyle name="출력 3 2 3 10 4" xfId="27867"/>
    <cellStyle name="출력 3 2 3 11" xfId="11894"/>
    <cellStyle name="출력 3 2 3 12" xfId="17651"/>
    <cellStyle name="출력 3 2 3 13" xfId="23148"/>
    <cellStyle name="출력 3 2 3 2" xfId="10688"/>
    <cellStyle name="출력 3 2 3 2 2" xfId="16630"/>
    <cellStyle name="출력 3 2 3 2 3" xfId="22386"/>
    <cellStyle name="출력 3 2 3 2 4" xfId="27868"/>
    <cellStyle name="출력 3 2 3 3" xfId="10689"/>
    <cellStyle name="출력 3 2 3 3 2" xfId="16631"/>
    <cellStyle name="출력 3 2 3 3 3" xfId="22387"/>
    <cellStyle name="출력 3 2 3 3 4" xfId="27869"/>
    <cellStyle name="출력 3 2 3 4" xfId="10690"/>
    <cellStyle name="출력 3 2 3 4 2" xfId="16632"/>
    <cellStyle name="출력 3 2 3 4 3" xfId="22388"/>
    <cellStyle name="출력 3 2 3 4 4" xfId="27870"/>
    <cellStyle name="출력 3 2 3 5" xfId="10691"/>
    <cellStyle name="출력 3 2 3 5 2" xfId="16633"/>
    <cellStyle name="출력 3 2 3 5 3" xfId="22389"/>
    <cellStyle name="출력 3 2 3 5 4" xfId="27871"/>
    <cellStyle name="출력 3 2 3 6" xfId="10692"/>
    <cellStyle name="출력 3 2 3 6 2" xfId="16634"/>
    <cellStyle name="출력 3 2 3 6 3" xfId="22390"/>
    <cellStyle name="출력 3 2 3 6 4" xfId="27872"/>
    <cellStyle name="출력 3 2 3 7" xfId="10693"/>
    <cellStyle name="출력 3 2 3 7 2" xfId="16635"/>
    <cellStyle name="출력 3 2 3 7 3" xfId="22391"/>
    <cellStyle name="출력 3 2 3 7 4" xfId="27873"/>
    <cellStyle name="출력 3 2 3 8" xfId="10694"/>
    <cellStyle name="출력 3 2 3 8 2" xfId="16636"/>
    <cellStyle name="출력 3 2 3 8 3" xfId="22392"/>
    <cellStyle name="출력 3 2 3 8 4" xfId="27874"/>
    <cellStyle name="출력 3 2 3 9" xfId="10695"/>
    <cellStyle name="출력 3 2 3 9 2" xfId="16637"/>
    <cellStyle name="출력 3 2 3 9 3" xfId="22393"/>
    <cellStyle name="출력 3 2 3 9 4" xfId="27875"/>
    <cellStyle name="출력 3 2 4" xfId="10696"/>
    <cellStyle name="출력 3 2 4 2" xfId="16638"/>
    <cellStyle name="출력 3 2 4 3" xfId="22394"/>
    <cellStyle name="출력 3 2 4 4" xfId="27876"/>
    <cellStyle name="출력 3 2 5" xfId="10697"/>
    <cellStyle name="출력 3 2 5 2" xfId="16639"/>
    <cellStyle name="출력 3 2 5 3" xfId="22395"/>
    <cellStyle name="출력 3 2 5 4" xfId="27877"/>
    <cellStyle name="출력 3 2 6" xfId="10698"/>
    <cellStyle name="출력 3 2 6 2" xfId="16640"/>
    <cellStyle name="출력 3 2 6 3" xfId="22396"/>
    <cellStyle name="출력 3 2 6 4" xfId="27878"/>
    <cellStyle name="출력 3 2 7" xfId="10699"/>
    <cellStyle name="출력 3 2 7 2" xfId="16641"/>
    <cellStyle name="출력 3 2 7 3" xfId="22397"/>
    <cellStyle name="출력 3 2 7 4" xfId="27879"/>
    <cellStyle name="출력 3 2 8" xfId="10700"/>
    <cellStyle name="출력 3 2 8 2" xfId="16642"/>
    <cellStyle name="출력 3 2 8 3" xfId="22398"/>
    <cellStyle name="출력 3 2 8 4" xfId="27880"/>
    <cellStyle name="출력 3 2 9" xfId="10701"/>
    <cellStyle name="출력 3 2 9 2" xfId="16643"/>
    <cellStyle name="출력 3 2 9 3" xfId="22399"/>
    <cellStyle name="출력 3 2 9 4" xfId="27881"/>
    <cellStyle name="출력 3 3" xfId="5428"/>
    <cellStyle name="출력 3 3 2" xfId="5716"/>
    <cellStyle name="출력 3 3 2 10" xfId="11689"/>
    <cellStyle name="출력 3 3 2 11" xfId="17458"/>
    <cellStyle name="출력 3 3 2 12" xfId="22978"/>
    <cellStyle name="출력 3 3 2 2" xfId="10702"/>
    <cellStyle name="출력 3 3 2 2 2" xfId="16644"/>
    <cellStyle name="출력 3 3 2 2 3" xfId="22400"/>
    <cellStyle name="출력 3 3 2 2 4" xfId="27882"/>
    <cellStyle name="출력 3 3 2 3" xfId="10703"/>
    <cellStyle name="출력 3 3 2 3 2" xfId="16645"/>
    <cellStyle name="출력 3 3 2 3 3" xfId="22401"/>
    <cellStyle name="출력 3 3 2 3 4" xfId="27883"/>
    <cellStyle name="출력 3 3 2 4" xfId="10704"/>
    <cellStyle name="출력 3 3 2 4 2" xfId="16646"/>
    <cellStyle name="출력 3 3 2 4 3" xfId="22402"/>
    <cellStyle name="출력 3 3 2 4 4" xfId="27884"/>
    <cellStyle name="출력 3 3 2 5" xfId="10705"/>
    <cellStyle name="출력 3 3 2 5 2" xfId="16647"/>
    <cellStyle name="출력 3 3 2 5 3" xfId="22403"/>
    <cellStyle name="출력 3 3 2 5 4" xfId="27885"/>
    <cellStyle name="출력 3 3 2 6" xfId="10706"/>
    <cellStyle name="출력 3 3 2 6 2" xfId="16648"/>
    <cellStyle name="출력 3 3 2 6 3" xfId="22404"/>
    <cellStyle name="출력 3 3 2 6 4" xfId="27886"/>
    <cellStyle name="출력 3 3 2 7" xfId="10707"/>
    <cellStyle name="출력 3 3 2 7 2" xfId="16649"/>
    <cellStyle name="출력 3 3 2 7 3" xfId="22405"/>
    <cellStyle name="출력 3 3 2 7 4" xfId="27887"/>
    <cellStyle name="출력 3 3 2 8" xfId="10708"/>
    <cellStyle name="출력 3 3 2 8 2" xfId="16650"/>
    <cellStyle name="출력 3 3 2 8 3" xfId="22406"/>
    <cellStyle name="출력 3 3 2 8 4" xfId="27888"/>
    <cellStyle name="출력 3 3 2 9" xfId="10709"/>
    <cellStyle name="출력 3 3 2 9 2" xfId="16651"/>
    <cellStyle name="출력 3 3 2 9 3" xfId="22407"/>
    <cellStyle name="출력 3 3 2 9 4" xfId="27889"/>
    <cellStyle name="출력 3 3 3" xfId="10710"/>
    <cellStyle name="출력 3 3 3 2" xfId="16652"/>
    <cellStyle name="출력 3 3 3 3" xfId="22408"/>
    <cellStyle name="출력 3 3 3 4" xfId="27890"/>
    <cellStyle name="출력 3 3 4" xfId="10711"/>
    <cellStyle name="출력 3 3 4 2" xfId="16653"/>
    <cellStyle name="출력 3 3 4 3" xfId="22409"/>
    <cellStyle name="출력 3 3 4 4" xfId="27891"/>
    <cellStyle name="출력 3 3 5" xfId="10712"/>
    <cellStyle name="출력 3 3 5 2" xfId="16654"/>
    <cellStyle name="출력 3 3 5 3" xfId="22410"/>
    <cellStyle name="출력 3 3 5 4" xfId="27892"/>
    <cellStyle name="출력 3 3 6" xfId="10713"/>
    <cellStyle name="출력 3 3 6 2" xfId="16655"/>
    <cellStyle name="출력 3 3 6 3" xfId="22411"/>
    <cellStyle name="출력 3 3 6 4" xfId="27893"/>
    <cellStyle name="출력 3 3 7" xfId="10714"/>
    <cellStyle name="출력 3 3 7 2" xfId="16656"/>
    <cellStyle name="출력 3 3 7 3" xfId="22412"/>
    <cellStyle name="출력 3 3 7 4" xfId="27894"/>
    <cellStyle name="출력 3 3 8" xfId="11422"/>
    <cellStyle name="출력 3 3 9" xfId="17219"/>
    <cellStyle name="출력 3 4" xfId="5499"/>
    <cellStyle name="출력 3 4 2" xfId="5787"/>
    <cellStyle name="출력 3 4 2 10" xfId="11760"/>
    <cellStyle name="출력 3 4 2 11" xfId="17524"/>
    <cellStyle name="출력 3 4 2 12" xfId="23040"/>
    <cellStyle name="출력 3 4 2 2" xfId="10715"/>
    <cellStyle name="출력 3 4 2 2 2" xfId="16657"/>
    <cellStyle name="출력 3 4 2 2 3" xfId="22413"/>
    <cellStyle name="출력 3 4 2 2 4" xfId="27895"/>
    <cellStyle name="출력 3 4 2 3" xfId="10716"/>
    <cellStyle name="출력 3 4 2 3 2" xfId="16658"/>
    <cellStyle name="출력 3 4 2 3 3" xfId="22414"/>
    <cellStyle name="출력 3 4 2 3 4" xfId="27896"/>
    <cellStyle name="출력 3 4 2 4" xfId="10717"/>
    <cellStyle name="출력 3 4 2 4 2" xfId="16659"/>
    <cellStyle name="출력 3 4 2 4 3" xfId="22415"/>
    <cellStyle name="출력 3 4 2 4 4" xfId="27897"/>
    <cellStyle name="출력 3 4 2 5" xfId="10718"/>
    <cellStyle name="출력 3 4 2 5 2" xfId="16660"/>
    <cellStyle name="출력 3 4 2 5 3" xfId="22416"/>
    <cellStyle name="출력 3 4 2 5 4" xfId="27898"/>
    <cellStyle name="출력 3 4 2 6" xfId="10719"/>
    <cellStyle name="출력 3 4 2 6 2" xfId="16661"/>
    <cellStyle name="출력 3 4 2 6 3" xfId="22417"/>
    <cellStyle name="출력 3 4 2 6 4" xfId="27899"/>
    <cellStyle name="출력 3 4 2 7" xfId="10720"/>
    <cellStyle name="출력 3 4 2 7 2" xfId="16662"/>
    <cellStyle name="출력 3 4 2 7 3" xfId="22418"/>
    <cellStyle name="출력 3 4 2 7 4" xfId="27900"/>
    <cellStyle name="출력 3 4 2 8" xfId="10721"/>
    <cellStyle name="출력 3 4 2 8 2" xfId="16663"/>
    <cellStyle name="출력 3 4 2 8 3" xfId="22419"/>
    <cellStyle name="출력 3 4 2 8 4" xfId="27901"/>
    <cellStyle name="출력 3 4 2 9" xfId="10722"/>
    <cellStyle name="출력 3 4 2 9 2" xfId="16664"/>
    <cellStyle name="출력 3 4 2 9 3" xfId="22420"/>
    <cellStyle name="출력 3 4 2 9 4" xfId="27902"/>
    <cellStyle name="출력 3 4 3" xfId="10723"/>
    <cellStyle name="출력 3 4 3 2" xfId="16665"/>
    <cellStyle name="출력 3 4 3 3" xfId="22421"/>
    <cellStyle name="출력 3 4 3 4" xfId="27903"/>
    <cellStyle name="출력 3 4 4" xfId="10724"/>
    <cellStyle name="출력 3 4 4 2" xfId="16666"/>
    <cellStyle name="출력 3 4 4 3" xfId="22422"/>
    <cellStyle name="출력 3 4 4 4" xfId="27904"/>
    <cellStyle name="출력 3 4 5" xfId="10725"/>
    <cellStyle name="출력 3 4 5 2" xfId="16667"/>
    <cellStyle name="출력 3 4 5 3" xfId="22423"/>
    <cellStyle name="출력 3 4 5 4" xfId="27905"/>
    <cellStyle name="출력 3 4 6" xfId="10726"/>
    <cellStyle name="출력 3 4 6 2" xfId="16668"/>
    <cellStyle name="출력 3 4 6 3" xfId="22424"/>
    <cellStyle name="출력 3 4 6 4" xfId="27906"/>
    <cellStyle name="출력 3 4 7" xfId="10727"/>
    <cellStyle name="출력 3 4 7 2" xfId="16669"/>
    <cellStyle name="출력 3 4 7 3" xfId="22425"/>
    <cellStyle name="출력 3 4 7 4" xfId="27907"/>
    <cellStyle name="출력 3 4 8" xfId="11493"/>
    <cellStyle name="출력 3 4 9" xfId="17282"/>
    <cellStyle name="출력 3 5" xfId="5390"/>
    <cellStyle name="출력 3 5 2" xfId="5678"/>
    <cellStyle name="출력 3 5 2 10" xfId="11651"/>
    <cellStyle name="출력 3 5 2 11" xfId="17421"/>
    <cellStyle name="출력 3 5 2 12" xfId="22950"/>
    <cellStyle name="출력 3 5 2 2" xfId="10728"/>
    <cellStyle name="출력 3 5 2 2 2" xfId="16670"/>
    <cellStyle name="출력 3 5 2 2 3" xfId="22426"/>
    <cellStyle name="출력 3 5 2 2 4" xfId="27908"/>
    <cellStyle name="출력 3 5 2 3" xfId="10729"/>
    <cellStyle name="출력 3 5 2 3 2" xfId="16671"/>
    <cellStyle name="출력 3 5 2 3 3" xfId="22427"/>
    <cellStyle name="출력 3 5 2 3 4" xfId="27909"/>
    <cellStyle name="출력 3 5 2 4" xfId="10730"/>
    <cellStyle name="출력 3 5 2 4 2" xfId="16672"/>
    <cellStyle name="출력 3 5 2 4 3" xfId="22428"/>
    <cellStyle name="출력 3 5 2 4 4" xfId="27910"/>
    <cellStyle name="출력 3 5 2 5" xfId="10731"/>
    <cellStyle name="출력 3 5 2 5 2" xfId="16673"/>
    <cellStyle name="출력 3 5 2 5 3" xfId="22429"/>
    <cellStyle name="출력 3 5 2 5 4" xfId="27911"/>
    <cellStyle name="출력 3 5 2 6" xfId="10732"/>
    <cellStyle name="출력 3 5 2 6 2" xfId="16674"/>
    <cellStyle name="출력 3 5 2 6 3" xfId="22430"/>
    <cellStyle name="출력 3 5 2 6 4" xfId="27912"/>
    <cellStyle name="출력 3 5 2 7" xfId="10733"/>
    <cellStyle name="출력 3 5 2 7 2" xfId="16675"/>
    <cellStyle name="출력 3 5 2 7 3" xfId="22431"/>
    <cellStyle name="출력 3 5 2 7 4" xfId="27913"/>
    <cellStyle name="출력 3 5 2 8" xfId="10734"/>
    <cellStyle name="출력 3 5 2 8 2" xfId="16676"/>
    <cellStyle name="출력 3 5 2 8 3" xfId="22432"/>
    <cellStyle name="출력 3 5 2 8 4" xfId="27914"/>
    <cellStyle name="출력 3 5 2 9" xfId="10735"/>
    <cellStyle name="출력 3 5 2 9 2" xfId="16677"/>
    <cellStyle name="출력 3 5 2 9 3" xfId="22433"/>
    <cellStyle name="출력 3 5 2 9 4" xfId="27915"/>
    <cellStyle name="출력 3 5 3" xfId="10736"/>
    <cellStyle name="출력 3 5 3 2" xfId="16678"/>
    <cellStyle name="출력 3 5 3 3" xfId="22434"/>
    <cellStyle name="출력 3 5 3 4" xfId="27916"/>
    <cellStyle name="출력 3 5 4" xfId="10737"/>
    <cellStyle name="출력 3 5 4 2" xfId="16679"/>
    <cellStyle name="출력 3 5 4 3" xfId="22435"/>
    <cellStyle name="출력 3 5 4 4" xfId="27917"/>
    <cellStyle name="출력 3 5 5" xfId="10738"/>
    <cellStyle name="출력 3 5 5 2" xfId="16680"/>
    <cellStyle name="출력 3 5 5 3" xfId="22436"/>
    <cellStyle name="출력 3 5 5 4" xfId="27918"/>
    <cellStyle name="출력 3 5 6" xfId="10739"/>
    <cellStyle name="출력 3 5 6 2" xfId="16681"/>
    <cellStyle name="출력 3 5 6 3" xfId="22437"/>
    <cellStyle name="출력 3 5 6 4" xfId="27919"/>
    <cellStyle name="출력 3 5 7" xfId="11384"/>
    <cellStyle name="출력 3 5 8" xfId="17187"/>
    <cellStyle name="출력 3 6" xfId="5362"/>
    <cellStyle name="출력 3 6 10" xfId="11259"/>
    <cellStyle name="출력 3 6 11" xfId="11295"/>
    <cellStyle name="출력 3 6 2" xfId="5650"/>
    <cellStyle name="출력 3 6 2 10" xfId="10740"/>
    <cellStyle name="출력 3 6 2 10 2" xfId="16682"/>
    <cellStyle name="출력 3 6 2 10 3" xfId="22438"/>
    <cellStyle name="출력 3 6 2 10 4" xfId="27920"/>
    <cellStyle name="출력 3 6 2 11" xfId="11623"/>
    <cellStyle name="출력 3 6 2 12" xfId="17394"/>
    <cellStyle name="출력 3 6 2 13" xfId="22927"/>
    <cellStyle name="출력 3 6 2 2" xfId="10741"/>
    <cellStyle name="출력 3 6 2 2 2" xfId="16683"/>
    <cellStyle name="출력 3 6 2 2 3" xfId="22439"/>
    <cellStyle name="출력 3 6 2 2 4" xfId="27921"/>
    <cellStyle name="출력 3 6 2 3" xfId="10742"/>
    <cellStyle name="출력 3 6 2 3 2" xfId="16684"/>
    <cellStyle name="출력 3 6 2 3 3" xfId="22440"/>
    <cellStyle name="출력 3 6 2 3 4" xfId="27922"/>
    <cellStyle name="출력 3 6 2 4" xfId="10743"/>
    <cellStyle name="출력 3 6 2 4 2" xfId="16685"/>
    <cellStyle name="출력 3 6 2 4 3" xfId="22441"/>
    <cellStyle name="출력 3 6 2 4 4" xfId="27923"/>
    <cellStyle name="출력 3 6 2 5" xfId="10744"/>
    <cellStyle name="출력 3 6 2 5 2" xfId="16686"/>
    <cellStyle name="출력 3 6 2 5 3" xfId="22442"/>
    <cellStyle name="출력 3 6 2 5 4" xfId="27924"/>
    <cellStyle name="출력 3 6 2 6" xfId="10745"/>
    <cellStyle name="출력 3 6 2 6 2" xfId="16687"/>
    <cellStyle name="출력 3 6 2 6 3" xfId="22443"/>
    <cellStyle name="출력 3 6 2 6 4" xfId="27925"/>
    <cellStyle name="출력 3 6 2 7" xfId="10746"/>
    <cellStyle name="출력 3 6 2 7 2" xfId="16688"/>
    <cellStyle name="출력 3 6 2 7 3" xfId="22444"/>
    <cellStyle name="출력 3 6 2 7 4" xfId="27926"/>
    <cellStyle name="출력 3 6 2 8" xfId="10747"/>
    <cellStyle name="출력 3 6 2 8 2" xfId="16689"/>
    <cellStyle name="출력 3 6 2 8 3" xfId="22445"/>
    <cellStyle name="출력 3 6 2 8 4" xfId="27927"/>
    <cellStyle name="출력 3 6 2 9" xfId="10748"/>
    <cellStyle name="출력 3 6 2 9 2" xfId="16690"/>
    <cellStyle name="출력 3 6 2 9 3" xfId="22446"/>
    <cellStyle name="출력 3 6 2 9 4" xfId="27928"/>
    <cellStyle name="출력 3 6 3" xfId="5894"/>
    <cellStyle name="출력 3 6 3 10" xfId="10749"/>
    <cellStyle name="출력 3 6 3 10 2" xfId="16691"/>
    <cellStyle name="출력 3 6 3 10 3" xfId="22447"/>
    <cellStyle name="출력 3 6 3 10 4" xfId="27929"/>
    <cellStyle name="출력 3 6 3 11" xfId="11867"/>
    <cellStyle name="출력 3 6 3 12" xfId="17624"/>
    <cellStyle name="출력 3 6 3 13" xfId="23121"/>
    <cellStyle name="출력 3 6 3 2" xfId="10750"/>
    <cellStyle name="출력 3 6 3 2 2" xfId="16692"/>
    <cellStyle name="출력 3 6 3 2 3" xfId="22448"/>
    <cellStyle name="출력 3 6 3 2 4" xfId="27930"/>
    <cellStyle name="출력 3 6 3 3" xfId="10751"/>
    <cellStyle name="출력 3 6 3 3 2" xfId="16693"/>
    <cellStyle name="출력 3 6 3 3 3" xfId="22449"/>
    <cellStyle name="출력 3 6 3 3 4" xfId="27931"/>
    <cellStyle name="출력 3 6 3 4" xfId="10752"/>
    <cellStyle name="출력 3 6 3 4 2" xfId="16694"/>
    <cellStyle name="출력 3 6 3 4 3" xfId="22450"/>
    <cellStyle name="출력 3 6 3 4 4" xfId="27932"/>
    <cellStyle name="출력 3 6 3 5" xfId="10753"/>
    <cellStyle name="출력 3 6 3 5 2" xfId="16695"/>
    <cellStyle name="출력 3 6 3 5 3" xfId="22451"/>
    <cellStyle name="출력 3 6 3 5 4" xfId="27933"/>
    <cellStyle name="출력 3 6 3 6" xfId="10754"/>
    <cellStyle name="출력 3 6 3 6 2" xfId="16696"/>
    <cellStyle name="출력 3 6 3 6 3" xfId="22452"/>
    <cellStyle name="출력 3 6 3 6 4" xfId="27934"/>
    <cellStyle name="출력 3 6 3 7" xfId="10755"/>
    <cellStyle name="출력 3 6 3 7 2" xfId="16697"/>
    <cellStyle name="출력 3 6 3 7 3" xfId="22453"/>
    <cellStyle name="출력 3 6 3 7 4" xfId="27935"/>
    <cellStyle name="출력 3 6 3 8" xfId="10756"/>
    <cellStyle name="출력 3 6 3 8 2" xfId="16698"/>
    <cellStyle name="출력 3 6 3 8 3" xfId="22454"/>
    <cellStyle name="출력 3 6 3 8 4" xfId="27936"/>
    <cellStyle name="출력 3 6 3 9" xfId="10757"/>
    <cellStyle name="출력 3 6 3 9 2" xfId="16699"/>
    <cellStyle name="출력 3 6 3 9 3" xfId="22455"/>
    <cellStyle name="출력 3 6 3 9 4" xfId="27937"/>
    <cellStyle name="출력 3 6 4" xfId="10758"/>
    <cellStyle name="출력 3 6 4 2" xfId="16700"/>
    <cellStyle name="출력 3 6 4 3" xfId="22456"/>
    <cellStyle name="출력 3 6 4 4" xfId="27938"/>
    <cellStyle name="출력 3 6 5" xfId="10759"/>
    <cellStyle name="출력 3 6 5 2" xfId="16701"/>
    <cellStyle name="출력 3 6 5 3" xfId="22457"/>
    <cellStyle name="출력 3 6 5 4" xfId="27939"/>
    <cellStyle name="출력 3 6 6" xfId="10760"/>
    <cellStyle name="출력 3 6 6 2" xfId="16702"/>
    <cellStyle name="출력 3 6 6 3" xfId="22458"/>
    <cellStyle name="출력 3 6 6 4" xfId="27940"/>
    <cellStyle name="출력 3 6 7" xfId="10761"/>
    <cellStyle name="출력 3 6 7 2" xfId="16703"/>
    <cellStyle name="출력 3 6 7 3" xfId="22459"/>
    <cellStyle name="출력 3 6 7 4" xfId="27941"/>
    <cellStyle name="출력 3 6 8" xfId="10762"/>
    <cellStyle name="출력 3 6 8 2" xfId="16704"/>
    <cellStyle name="출력 3 6 8 3" xfId="22460"/>
    <cellStyle name="출력 3 6 8 4" xfId="27942"/>
    <cellStyle name="출력 3 6 9" xfId="11356"/>
    <cellStyle name="출력 3 7" xfId="10763"/>
    <cellStyle name="출력 3 7 2" xfId="16705"/>
    <cellStyle name="출력 3 7 3" xfId="22461"/>
    <cellStyle name="출력 3 7 4" xfId="27943"/>
    <cellStyle name="출력 3 8" xfId="10764"/>
    <cellStyle name="출력 3 8 2" xfId="16706"/>
    <cellStyle name="출력 3 8 3" xfId="22462"/>
    <cellStyle name="출력 3 8 4" xfId="27944"/>
    <cellStyle name="출력 3 9" xfId="11252"/>
    <cellStyle name="출력 4" xfId="662"/>
    <cellStyle name="출력 4 10" xfId="11223"/>
    <cellStyle name="출력 4 2" xfId="5394"/>
    <cellStyle name="출력 4 2 10" xfId="11388"/>
    <cellStyle name="출력 4 2 11" xfId="17191"/>
    <cellStyle name="출력 4 2 12" xfId="11313"/>
    <cellStyle name="출력 4 2 2" xfId="5682"/>
    <cellStyle name="출력 4 2 2 10" xfId="17425"/>
    <cellStyle name="출력 4 2 2 2" xfId="10765"/>
    <cellStyle name="출력 4 2 2 2 2" xfId="16707"/>
    <cellStyle name="출력 4 2 2 2 3" xfId="22463"/>
    <cellStyle name="출력 4 2 2 2 4" xfId="27945"/>
    <cellStyle name="출력 4 2 2 3" xfId="10766"/>
    <cellStyle name="출력 4 2 2 3 2" xfId="16708"/>
    <cellStyle name="출력 4 2 2 3 3" xfId="22464"/>
    <cellStyle name="출력 4 2 2 3 4" xfId="27946"/>
    <cellStyle name="출력 4 2 2 4" xfId="10767"/>
    <cellStyle name="출력 4 2 2 4 2" xfId="16709"/>
    <cellStyle name="출력 4 2 2 4 3" xfId="22465"/>
    <cellStyle name="출력 4 2 2 4 4" xfId="27947"/>
    <cellStyle name="출력 4 2 2 5" xfId="10768"/>
    <cellStyle name="출력 4 2 2 5 2" xfId="16710"/>
    <cellStyle name="출력 4 2 2 5 3" xfId="22466"/>
    <cellStyle name="출력 4 2 2 5 4" xfId="27948"/>
    <cellStyle name="출력 4 2 2 6" xfId="10769"/>
    <cellStyle name="출력 4 2 2 6 2" xfId="16711"/>
    <cellStyle name="출력 4 2 2 6 3" xfId="22467"/>
    <cellStyle name="출력 4 2 2 6 4" xfId="27949"/>
    <cellStyle name="출력 4 2 2 7" xfId="10770"/>
    <cellStyle name="출력 4 2 2 7 2" xfId="16712"/>
    <cellStyle name="출력 4 2 2 7 3" xfId="22468"/>
    <cellStyle name="출력 4 2 2 7 4" xfId="27950"/>
    <cellStyle name="출력 4 2 2 8" xfId="10771"/>
    <cellStyle name="출력 4 2 2 8 2" xfId="16713"/>
    <cellStyle name="출력 4 2 2 8 3" xfId="22469"/>
    <cellStyle name="출력 4 2 2 8 4" xfId="27951"/>
    <cellStyle name="출력 4 2 2 9" xfId="11655"/>
    <cellStyle name="출력 4 2 3" xfId="5922"/>
    <cellStyle name="출력 4 2 3 10" xfId="10772"/>
    <cellStyle name="출력 4 2 3 10 2" xfId="16714"/>
    <cellStyle name="출력 4 2 3 10 3" xfId="22470"/>
    <cellStyle name="출력 4 2 3 10 4" xfId="27952"/>
    <cellStyle name="출력 4 2 3 11" xfId="11895"/>
    <cellStyle name="출력 4 2 3 12" xfId="17652"/>
    <cellStyle name="출력 4 2 3 13" xfId="23149"/>
    <cellStyle name="출력 4 2 3 2" xfId="10773"/>
    <cellStyle name="출력 4 2 3 2 2" xfId="16715"/>
    <cellStyle name="출력 4 2 3 2 3" xfId="22471"/>
    <cellStyle name="출력 4 2 3 2 4" xfId="27953"/>
    <cellStyle name="출력 4 2 3 3" xfId="10774"/>
    <cellStyle name="출력 4 2 3 3 2" xfId="16716"/>
    <cellStyle name="출력 4 2 3 3 3" xfId="22472"/>
    <cellStyle name="출력 4 2 3 3 4" xfId="27954"/>
    <cellStyle name="출력 4 2 3 4" xfId="10775"/>
    <cellStyle name="출력 4 2 3 4 2" xfId="16717"/>
    <cellStyle name="출력 4 2 3 4 3" xfId="22473"/>
    <cellStyle name="출력 4 2 3 4 4" xfId="27955"/>
    <cellStyle name="출력 4 2 3 5" xfId="10776"/>
    <cellStyle name="출력 4 2 3 5 2" xfId="16718"/>
    <cellStyle name="출력 4 2 3 5 3" xfId="22474"/>
    <cellStyle name="출력 4 2 3 5 4" xfId="27956"/>
    <cellStyle name="출력 4 2 3 6" xfId="10777"/>
    <cellStyle name="출력 4 2 3 6 2" xfId="16719"/>
    <cellStyle name="출력 4 2 3 6 3" xfId="22475"/>
    <cellStyle name="출력 4 2 3 6 4" xfId="27957"/>
    <cellStyle name="출력 4 2 3 7" xfId="10778"/>
    <cellStyle name="출력 4 2 3 7 2" xfId="16720"/>
    <cellStyle name="출력 4 2 3 7 3" xfId="22476"/>
    <cellStyle name="출력 4 2 3 7 4" xfId="27958"/>
    <cellStyle name="출력 4 2 3 8" xfId="10779"/>
    <cellStyle name="출력 4 2 3 8 2" xfId="16721"/>
    <cellStyle name="출력 4 2 3 8 3" xfId="22477"/>
    <cellStyle name="출력 4 2 3 8 4" xfId="27959"/>
    <cellStyle name="출력 4 2 3 9" xfId="10780"/>
    <cellStyle name="출력 4 2 3 9 2" xfId="16722"/>
    <cellStyle name="출력 4 2 3 9 3" xfId="22478"/>
    <cellStyle name="출력 4 2 3 9 4" xfId="27960"/>
    <cellStyle name="출력 4 2 4" xfId="10781"/>
    <cellStyle name="출력 4 2 4 2" xfId="16723"/>
    <cellStyle name="출력 4 2 4 3" xfId="22479"/>
    <cellStyle name="출력 4 2 4 4" xfId="27961"/>
    <cellStyle name="출력 4 2 5" xfId="10782"/>
    <cellStyle name="출력 4 2 5 2" xfId="16724"/>
    <cellStyle name="출력 4 2 5 3" xfId="22480"/>
    <cellStyle name="출력 4 2 5 4" xfId="27962"/>
    <cellStyle name="출력 4 2 6" xfId="10783"/>
    <cellStyle name="출력 4 2 6 2" xfId="16725"/>
    <cellStyle name="출력 4 2 6 3" xfId="22481"/>
    <cellStyle name="출력 4 2 6 4" xfId="27963"/>
    <cellStyle name="출력 4 2 7" xfId="10784"/>
    <cellStyle name="출력 4 2 7 2" xfId="16726"/>
    <cellStyle name="출력 4 2 7 3" xfId="22482"/>
    <cellStyle name="출력 4 2 7 4" xfId="27964"/>
    <cellStyle name="출력 4 2 8" xfId="10785"/>
    <cellStyle name="출력 4 2 8 2" xfId="16727"/>
    <cellStyle name="출력 4 2 8 3" xfId="22483"/>
    <cellStyle name="출력 4 2 8 4" xfId="27965"/>
    <cellStyle name="출력 4 2 9" xfId="10786"/>
    <cellStyle name="출력 4 2 9 2" xfId="16728"/>
    <cellStyle name="출력 4 2 9 3" xfId="22484"/>
    <cellStyle name="출력 4 2 9 4" xfId="27966"/>
    <cellStyle name="출력 4 3" xfId="5429"/>
    <cellStyle name="출력 4 3 2" xfId="5717"/>
    <cellStyle name="출력 4 3 2 10" xfId="11690"/>
    <cellStyle name="출력 4 3 2 11" xfId="17459"/>
    <cellStyle name="출력 4 3 2 12" xfId="22979"/>
    <cellStyle name="출력 4 3 2 2" xfId="10787"/>
    <cellStyle name="출력 4 3 2 2 2" xfId="16729"/>
    <cellStyle name="출력 4 3 2 2 3" xfId="22485"/>
    <cellStyle name="출력 4 3 2 2 4" xfId="27967"/>
    <cellStyle name="출력 4 3 2 3" xfId="10788"/>
    <cellStyle name="출력 4 3 2 3 2" xfId="16730"/>
    <cellStyle name="출력 4 3 2 3 3" xfId="22486"/>
    <cellStyle name="출력 4 3 2 3 4" xfId="27968"/>
    <cellStyle name="출력 4 3 2 4" xfId="10789"/>
    <cellStyle name="출력 4 3 2 4 2" xfId="16731"/>
    <cellStyle name="출력 4 3 2 4 3" xfId="22487"/>
    <cellStyle name="출력 4 3 2 4 4" xfId="27969"/>
    <cellStyle name="출력 4 3 2 5" xfId="10790"/>
    <cellStyle name="출력 4 3 2 5 2" xfId="16732"/>
    <cellStyle name="출력 4 3 2 5 3" xfId="22488"/>
    <cellStyle name="출력 4 3 2 5 4" xfId="27970"/>
    <cellStyle name="출력 4 3 2 6" xfId="10791"/>
    <cellStyle name="출력 4 3 2 6 2" xfId="16733"/>
    <cellStyle name="출력 4 3 2 6 3" xfId="22489"/>
    <cellStyle name="출력 4 3 2 6 4" xfId="27971"/>
    <cellStyle name="출력 4 3 2 7" xfId="10792"/>
    <cellStyle name="출력 4 3 2 7 2" xfId="16734"/>
    <cellStyle name="출력 4 3 2 7 3" xfId="22490"/>
    <cellStyle name="출력 4 3 2 7 4" xfId="27972"/>
    <cellStyle name="출력 4 3 2 8" xfId="10793"/>
    <cellStyle name="출력 4 3 2 8 2" xfId="16735"/>
    <cellStyle name="출력 4 3 2 8 3" xfId="22491"/>
    <cellStyle name="출력 4 3 2 8 4" xfId="27973"/>
    <cellStyle name="출력 4 3 2 9" xfId="10794"/>
    <cellStyle name="출력 4 3 2 9 2" xfId="16736"/>
    <cellStyle name="출력 4 3 2 9 3" xfId="22492"/>
    <cellStyle name="출력 4 3 2 9 4" xfId="27974"/>
    <cellStyle name="출력 4 3 3" xfId="10795"/>
    <cellStyle name="출력 4 3 3 2" xfId="16737"/>
    <cellStyle name="출력 4 3 3 3" xfId="22493"/>
    <cellStyle name="출력 4 3 3 4" xfId="27975"/>
    <cellStyle name="출력 4 3 4" xfId="10796"/>
    <cellStyle name="출력 4 3 4 2" xfId="16738"/>
    <cellStyle name="출력 4 3 4 3" xfId="22494"/>
    <cellStyle name="출력 4 3 4 4" xfId="27976"/>
    <cellStyle name="출력 4 3 5" xfId="10797"/>
    <cellStyle name="출력 4 3 5 2" xfId="16739"/>
    <cellStyle name="출력 4 3 5 3" xfId="22495"/>
    <cellStyle name="출력 4 3 5 4" xfId="27977"/>
    <cellStyle name="출력 4 3 6" xfId="10798"/>
    <cellStyle name="출력 4 3 6 2" xfId="16740"/>
    <cellStyle name="출력 4 3 6 3" xfId="22496"/>
    <cellStyle name="출력 4 3 6 4" xfId="27978"/>
    <cellStyle name="출력 4 3 7" xfId="10799"/>
    <cellStyle name="출력 4 3 7 2" xfId="16741"/>
    <cellStyle name="출력 4 3 7 3" xfId="22497"/>
    <cellStyle name="출력 4 3 7 4" xfId="27979"/>
    <cellStyle name="출력 4 3 8" xfId="11423"/>
    <cellStyle name="출력 4 3 9" xfId="17220"/>
    <cellStyle name="출력 4 4" xfId="5358"/>
    <cellStyle name="출력 4 4 2" xfId="5646"/>
    <cellStyle name="출력 4 4 2 10" xfId="11619"/>
    <cellStyle name="출력 4 4 2 11" xfId="17390"/>
    <cellStyle name="출력 4 4 2 12" xfId="22924"/>
    <cellStyle name="출력 4 4 2 2" xfId="10800"/>
    <cellStyle name="출력 4 4 2 2 2" xfId="16742"/>
    <cellStyle name="출력 4 4 2 2 3" xfId="22498"/>
    <cellStyle name="출력 4 4 2 2 4" xfId="27980"/>
    <cellStyle name="출력 4 4 2 3" xfId="10801"/>
    <cellStyle name="출력 4 4 2 3 2" xfId="16743"/>
    <cellStyle name="출력 4 4 2 3 3" xfId="22499"/>
    <cellStyle name="출력 4 4 2 3 4" xfId="27981"/>
    <cellStyle name="출력 4 4 2 4" xfId="10802"/>
    <cellStyle name="출력 4 4 2 4 2" xfId="16744"/>
    <cellStyle name="출력 4 4 2 4 3" xfId="22500"/>
    <cellStyle name="출력 4 4 2 4 4" xfId="27982"/>
    <cellStyle name="출력 4 4 2 5" xfId="10803"/>
    <cellStyle name="출력 4 4 2 5 2" xfId="16745"/>
    <cellStyle name="출력 4 4 2 5 3" xfId="22501"/>
    <cellStyle name="출력 4 4 2 5 4" xfId="27983"/>
    <cellStyle name="출력 4 4 2 6" xfId="10804"/>
    <cellStyle name="출력 4 4 2 6 2" xfId="16746"/>
    <cellStyle name="출력 4 4 2 6 3" xfId="22502"/>
    <cellStyle name="출력 4 4 2 6 4" xfId="27984"/>
    <cellStyle name="출력 4 4 2 7" xfId="10805"/>
    <cellStyle name="출력 4 4 2 7 2" xfId="16747"/>
    <cellStyle name="출력 4 4 2 7 3" xfId="22503"/>
    <cellStyle name="출력 4 4 2 7 4" xfId="27985"/>
    <cellStyle name="출력 4 4 2 8" xfId="10806"/>
    <cellStyle name="출력 4 4 2 8 2" xfId="16748"/>
    <cellStyle name="출력 4 4 2 8 3" xfId="22504"/>
    <cellStyle name="출력 4 4 2 8 4" xfId="27986"/>
    <cellStyle name="출력 4 4 2 9" xfId="10807"/>
    <cellStyle name="출력 4 4 2 9 2" xfId="16749"/>
    <cellStyle name="출력 4 4 2 9 3" xfId="22505"/>
    <cellStyle name="출력 4 4 2 9 4" xfId="27987"/>
    <cellStyle name="출력 4 4 3" xfId="10808"/>
    <cellStyle name="출력 4 4 3 2" xfId="16750"/>
    <cellStyle name="출력 4 4 3 3" xfId="22506"/>
    <cellStyle name="출력 4 4 3 4" xfId="27988"/>
    <cellStyle name="출력 4 4 4" xfId="10809"/>
    <cellStyle name="출력 4 4 4 2" xfId="16751"/>
    <cellStyle name="출력 4 4 4 3" xfId="22507"/>
    <cellStyle name="출력 4 4 4 4" xfId="27989"/>
    <cellStyle name="출력 4 4 5" xfId="10810"/>
    <cellStyle name="출력 4 4 5 2" xfId="16752"/>
    <cellStyle name="출력 4 4 5 3" xfId="22508"/>
    <cellStyle name="출력 4 4 5 4" xfId="27990"/>
    <cellStyle name="출력 4 4 6" xfId="10811"/>
    <cellStyle name="출력 4 4 6 2" xfId="16753"/>
    <cellStyle name="출력 4 4 6 3" xfId="22509"/>
    <cellStyle name="출력 4 4 6 4" xfId="27991"/>
    <cellStyle name="출력 4 4 7" xfId="10812"/>
    <cellStyle name="출력 4 4 7 2" xfId="16754"/>
    <cellStyle name="출력 4 4 7 3" xfId="22510"/>
    <cellStyle name="출력 4 4 7 4" xfId="27992"/>
    <cellStyle name="출력 4 4 8" xfId="11352"/>
    <cellStyle name="출력 4 4 9" xfId="11262"/>
    <cellStyle name="출력 4 5" xfId="5424"/>
    <cellStyle name="출력 4 5 2" xfId="5712"/>
    <cellStyle name="출력 4 5 2 10" xfId="11685"/>
    <cellStyle name="출력 4 5 2 11" xfId="17454"/>
    <cellStyle name="출력 4 5 2 12" xfId="22975"/>
    <cellStyle name="출력 4 5 2 2" xfId="10813"/>
    <cellStyle name="출력 4 5 2 2 2" xfId="16755"/>
    <cellStyle name="출력 4 5 2 2 3" xfId="22511"/>
    <cellStyle name="출력 4 5 2 2 4" xfId="27993"/>
    <cellStyle name="출력 4 5 2 3" xfId="10814"/>
    <cellStyle name="출력 4 5 2 3 2" xfId="16756"/>
    <cellStyle name="출력 4 5 2 3 3" xfId="22512"/>
    <cellStyle name="출력 4 5 2 3 4" xfId="27994"/>
    <cellStyle name="출력 4 5 2 4" xfId="10815"/>
    <cellStyle name="출력 4 5 2 4 2" xfId="16757"/>
    <cellStyle name="출력 4 5 2 4 3" xfId="22513"/>
    <cellStyle name="출력 4 5 2 4 4" xfId="27995"/>
    <cellStyle name="출력 4 5 2 5" xfId="10816"/>
    <cellStyle name="출력 4 5 2 5 2" xfId="16758"/>
    <cellStyle name="출력 4 5 2 5 3" xfId="22514"/>
    <cellStyle name="출력 4 5 2 5 4" xfId="27996"/>
    <cellStyle name="출력 4 5 2 6" xfId="10817"/>
    <cellStyle name="출력 4 5 2 6 2" xfId="16759"/>
    <cellStyle name="출력 4 5 2 6 3" xfId="22515"/>
    <cellStyle name="출력 4 5 2 6 4" xfId="27997"/>
    <cellStyle name="출력 4 5 2 7" xfId="10818"/>
    <cellStyle name="출력 4 5 2 7 2" xfId="16760"/>
    <cellStyle name="출력 4 5 2 7 3" xfId="22516"/>
    <cellStyle name="출력 4 5 2 7 4" xfId="27998"/>
    <cellStyle name="출력 4 5 2 8" xfId="10819"/>
    <cellStyle name="출력 4 5 2 8 2" xfId="16761"/>
    <cellStyle name="출력 4 5 2 8 3" xfId="22517"/>
    <cellStyle name="출력 4 5 2 8 4" xfId="27999"/>
    <cellStyle name="출력 4 5 2 9" xfId="10820"/>
    <cellStyle name="출력 4 5 2 9 2" xfId="16762"/>
    <cellStyle name="출력 4 5 2 9 3" xfId="22518"/>
    <cellStyle name="출력 4 5 2 9 4" xfId="28000"/>
    <cellStyle name="출력 4 5 3" xfId="10821"/>
    <cellStyle name="출력 4 5 3 2" xfId="16763"/>
    <cellStyle name="출력 4 5 3 3" xfId="22519"/>
    <cellStyle name="출력 4 5 3 4" xfId="28001"/>
    <cellStyle name="출력 4 5 4" xfId="10822"/>
    <cellStyle name="출력 4 5 4 2" xfId="16764"/>
    <cellStyle name="출력 4 5 4 3" xfId="22520"/>
    <cellStyle name="출력 4 5 4 4" xfId="28002"/>
    <cellStyle name="출력 4 5 5" xfId="10823"/>
    <cellStyle name="출력 4 5 5 2" xfId="16765"/>
    <cellStyle name="출력 4 5 5 3" xfId="22521"/>
    <cellStyle name="출력 4 5 5 4" xfId="28003"/>
    <cellStyle name="출력 4 5 6" xfId="10824"/>
    <cellStyle name="출력 4 5 6 2" xfId="16766"/>
    <cellStyle name="출력 4 5 6 3" xfId="22522"/>
    <cellStyle name="출력 4 5 6 4" xfId="28004"/>
    <cellStyle name="출력 4 5 7" xfId="11418"/>
    <cellStyle name="출력 4 5 8" xfId="17216"/>
    <cellStyle name="출력 4 6" xfId="5431"/>
    <cellStyle name="출력 4 6 10" xfId="17221"/>
    <cellStyle name="출력 4 6 11" xfId="11255"/>
    <cellStyle name="출력 4 6 2" xfId="5719"/>
    <cellStyle name="출력 4 6 2 10" xfId="10825"/>
    <cellStyle name="출력 4 6 2 10 2" xfId="16767"/>
    <cellStyle name="출력 4 6 2 10 3" xfId="22523"/>
    <cellStyle name="출력 4 6 2 10 4" xfId="28005"/>
    <cellStyle name="출력 4 6 2 11" xfId="11692"/>
    <cellStyle name="출력 4 6 2 12" xfId="17460"/>
    <cellStyle name="출력 4 6 2 13" xfId="22981"/>
    <cellStyle name="출력 4 6 2 2" xfId="10826"/>
    <cellStyle name="출력 4 6 2 2 2" xfId="16768"/>
    <cellStyle name="출력 4 6 2 2 3" xfId="22524"/>
    <cellStyle name="출력 4 6 2 2 4" xfId="28006"/>
    <cellStyle name="출력 4 6 2 3" xfId="10827"/>
    <cellStyle name="출력 4 6 2 3 2" xfId="16769"/>
    <cellStyle name="출력 4 6 2 3 3" xfId="22525"/>
    <cellStyle name="출력 4 6 2 3 4" xfId="28007"/>
    <cellStyle name="출력 4 6 2 4" xfId="10828"/>
    <cellStyle name="출력 4 6 2 4 2" xfId="16770"/>
    <cellStyle name="출력 4 6 2 4 3" xfId="22526"/>
    <cellStyle name="출력 4 6 2 4 4" xfId="28008"/>
    <cellStyle name="출력 4 6 2 5" xfId="10829"/>
    <cellStyle name="출력 4 6 2 5 2" xfId="16771"/>
    <cellStyle name="출력 4 6 2 5 3" xfId="22527"/>
    <cellStyle name="출력 4 6 2 5 4" xfId="28009"/>
    <cellStyle name="출력 4 6 2 6" xfId="10830"/>
    <cellStyle name="출력 4 6 2 6 2" xfId="16772"/>
    <cellStyle name="출력 4 6 2 6 3" xfId="22528"/>
    <cellStyle name="출력 4 6 2 6 4" xfId="28010"/>
    <cellStyle name="출력 4 6 2 7" xfId="10831"/>
    <cellStyle name="출력 4 6 2 7 2" xfId="16773"/>
    <cellStyle name="출력 4 6 2 7 3" xfId="22529"/>
    <cellStyle name="출력 4 6 2 7 4" xfId="28011"/>
    <cellStyle name="출력 4 6 2 8" xfId="10832"/>
    <cellStyle name="출력 4 6 2 8 2" xfId="16774"/>
    <cellStyle name="출력 4 6 2 8 3" xfId="22530"/>
    <cellStyle name="출력 4 6 2 8 4" xfId="28012"/>
    <cellStyle name="출력 4 6 2 9" xfId="10833"/>
    <cellStyle name="출력 4 6 2 9 2" xfId="16775"/>
    <cellStyle name="출력 4 6 2 9 3" xfId="22531"/>
    <cellStyle name="출력 4 6 2 9 4" xfId="28013"/>
    <cellStyle name="출력 4 6 3" xfId="5952"/>
    <cellStyle name="출력 4 6 3 10" xfId="10834"/>
    <cellStyle name="출력 4 6 3 10 2" xfId="16776"/>
    <cellStyle name="출력 4 6 3 10 3" xfId="22532"/>
    <cellStyle name="출력 4 6 3 10 4" xfId="28014"/>
    <cellStyle name="출력 4 6 3 11" xfId="11925"/>
    <cellStyle name="출력 4 6 3 12" xfId="17682"/>
    <cellStyle name="출력 4 6 3 13" xfId="23179"/>
    <cellStyle name="출력 4 6 3 2" xfId="10835"/>
    <cellStyle name="출력 4 6 3 2 2" xfId="16777"/>
    <cellStyle name="출력 4 6 3 2 3" xfId="22533"/>
    <cellStyle name="출력 4 6 3 2 4" xfId="28015"/>
    <cellStyle name="출력 4 6 3 3" xfId="10836"/>
    <cellStyle name="출력 4 6 3 3 2" xfId="16778"/>
    <cellStyle name="출력 4 6 3 3 3" xfId="22534"/>
    <cellStyle name="출력 4 6 3 3 4" xfId="28016"/>
    <cellStyle name="출력 4 6 3 4" xfId="10837"/>
    <cellStyle name="출력 4 6 3 4 2" xfId="16779"/>
    <cellStyle name="출력 4 6 3 4 3" xfId="22535"/>
    <cellStyle name="출력 4 6 3 4 4" xfId="28017"/>
    <cellStyle name="출력 4 6 3 5" xfId="10838"/>
    <cellStyle name="출력 4 6 3 5 2" xfId="16780"/>
    <cellStyle name="출력 4 6 3 5 3" xfId="22536"/>
    <cellStyle name="출력 4 6 3 5 4" xfId="28018"/>
    <cellStyle name="출력 4 6 3 6" xfId="10839"/>
    <cellStyle name="출력 4 6 3 6 2" xfId="16781"/>
    <cellStyle name="출력 4 6 3 6 3" xfId="22537"/>
    <cellStyle name="출력 4 6 3 6 4" xfId="28019"/>
    <cellStyle name="출력 4 6 3 7" xfId="10840"/>
    <cellStyle name="출력 4 6 3 7 2" xfId="16782"/>
    <cellStyle name="출력 4 6 3 7 3" xfId="22538"/>
    <cellStyle name="출력 4 6 3 7 4" xfId="28020"/>
    <cellStyle name="출력 4 6 3 8" xfId="10841"/>
    <cellStyle name="출력 4 6 3 8 2" xfId="16783"/>
    <cellStyle name="출력 4 6 3 8 3" xfId="22539"/>
    <cellStyle name="출력 4 6 3 8 4" xfId="28021"/>
    <cellStyle name="출력 4 6 3 9" xfId="10842"/>
    <cellStyle name="출력 4 6 3 9 2" xfId="16784"/>
    <cellStyle name="출력 4 6 3 9 3" xfId="22540"/>
    <cellStyle name="출력 4 6 3 9 4" xfId="28022"/>
    <cellStyle name="출력 4 6 4" xfId="10843"/>
    <cellStyle name="출력 4 6 4 2" xfId="16785"/>
    <cellStyle name="출력 4 6 4 3" xfId="22541"/>
    <cellStyle name="출력 4 6 4 4" xfId="28023"/>
    <cellStyle name="출력 4 6 5" xfId="10844"/>
    <cellStyle name="출력 4 6 5 2" xfId="16786"/>
    <cellStyle name="출력 4 6 5 3" xfId="22542"/>
    <cellStyle name="출력 4 6 5 4" xfId="28024"/>
    <cellStyle name="출력 4 6 6" xfId="10845"/>
    <cellStyle name="출력 4 6 6 2" xfId="16787"/>
    <cellStyle name="출력 4 6 6 3" xfId="22543"/>
    <cellStyle name="출력 4 6 6 4" xfId="28025"/>
    <cellStyle name="출력 4 6 7" xfId="10846"/>
    <cellStyle name="출력 4 6 7 2" xfId="16788"/>
    <cellStyle name="출력 4 6 7 3" xfId="22544"/>
    <cellStyle name="출력 4 6 7 4" xfId="28026"/>
    <cellStyle name="출력 4 6 8" xfId="10847"/>
    <cellStyle name="출력 4 6 8 2" xfId="16789"/>
    <cellStyle name="출력 4 6 8 3" xfId="22545"/>
    <cellStyle name="출력 4 6 8 4" xfId="28027"/>
    <cellStyle name="출력 4 6 9" xfId="11425"/>
    <cellStyle name="출력 4 7" xfId="10848"/>
    <cellStyle name="출력 4 7 2" xfId="16790"/>
    <cellStyle name="출력 4 7 3" xfId="22546"/>
    <cellStyle name="출력 4 7 4" xfId="28028"/>
    <cellStyle name="출력 4 8" xfId="10849"/>
    <cellStyle name="출력 4 8 2" xfId="16791"/>
    <cellStyle name="출력 4 8 3" xfId="22547"/>
    <cellStyle name="출력 4 8 4" xfId="28029"/>
    <cellStyle name="출력 4 9" xfId="11253"/>
    <cellStyle name="출력 5" xfId="5167"/>
    <cellStyle name="출력 5 10" xfId="11273"/>
    <cellStyle name="출력 5 2" xfId="5561"/>
    <cellStyle name="출력 5 2 10" xfId="11553"/>
    <cellStyle name="출력 5 2 11" xfId="17333"/>
    <cellStyle name="출력 5 2 12" xfId="22908"/>
    <cellStyle name="출력 5 2 2" xfId="5849"/>
    <cellStyle name="출력 5 2 2 10" xfId="17583"/>
    <cellStyle name="출력 5 2 2 2" xfId="10850"/>
    <cellStyle name="출력 5 2 2 2 2" xfId="16792"/>
    <cellStyle name="출력 5 2 2 2 3" xfId="22548"/>
    <cellStyle name="출력 5 2 2 2 4" xfId="28030"/>
    <cellStyle name="출력 5 2 2 3" xfId="10851"/>
    <cellStyle name="출력 5 2 2 3 2" xfId="16793"/>
    <cellStyle name="출력 5 2 2 3 3" xfId="22549"/>
    <cellStyle name="출력 5 2 2 3 4" xfId="28031"/>
    <cellStyle name="출력 5 2 2 4" xfId="10852"/>
    <cellStyle name="출력 5 2 2 4 2" xfId="16794"/>
    <cellStyle name="출력 5 2 2 4 3" xfId="22550"/>
    <cellStyle name="출력 5 2 2 4 4" xfId="28032"/>
    <cellStyle name="출력 5 2 2 5" xfId="10853"/>
    <cellStyle name="출력 5 2 2 5 2" xfId="16795"/>
    <cellStyle name="출력 5 2 2 5 3" xfId="22551"/>
    <cellStyle name="출력 5 2 2 5 4" xfId="28033"/>
    <cellStyle name="출력 5 2 2 6" xfId="10854"/>
    <cellStyle name="출력 5 2 2 6 2" xfId="16796"/>
    <cellStyle name="출력 5 2 2 6 3" xfId="22552"/>
    <cellStyle name="출력 5 2 2 6 4" xfId="28034"/>
    <cellStyle name="출력 5 2 2 7" xfId="10855"/>
    <cellStyle name="출력 5 2 2 7 2" xfId="16797"/>
    <cellStyle name="출력 5 2 2 7 3" xfId="22553"/>
    <cellStyle name="출력 5 2 2 7 4" xfId="28035"/>
    <cellStyle name="출력 5 2 2 8" xfId="10856"/>
    <cellStyle name="출력 5 2 2 8 2" xfId="16798"/>
    <cellStyle name="출력 5 2 2 8 3" xfId="22554"/>
    <cellStyle name="출력 5 2 2 8 4" xfId="28036"/>
    <cellStyle name="출력 5 2 2 9" xfId="11822"/>
    <cellStyle name="출력 5 2 3" xfId="6068"/>
    <cellStyle name="출력 5 2 3 10" xfId="10857"/>
    <cellStyle name="출력 5 2 3 10 2" xfId="16799"/>
    <cellStyle name="출력 5 2 3 10 3" xfId="22555"/>
    <cellStyle name="출력 5 2 3 10 4" xfId="28037"/>
    <cellStyle name="출력 5 2 3 11" xfId="12040"/>
    <cellStyle name="출력 5 2 3 12" xfId="17796"/>
    <cellStyle name="출력 5 2 3 13" xfId="23293"/>
    <cellStyle name="출력 5 2 3 2" xfId="10858"/>
    <cellStyle name="출력 5 2 3 2 2" xfId="16800"/>
    <cellStyle name="출력 5 2 3 2 3" xfId="22556"/>
    <cellStyle name="출력 5 2 3 2 4" xfId="28038"/>
    <cellStyle name="출력 5 2 3 3" xfId="10859"/>
    <cellStyle name="출력 5 2 3 3 2" xfId="16801"/>
    <cellStyle name="출력 5 2 3 3 3" xfId="22557"/>
    <cellStyle name="출력 5 2 3 3 4" xfId="28039"/>
    <cellStyle name="출력 5 2 3 4" xfId="10860"/>
    <cellStyle name="출력 5 2 3 4 2" xfId="16802"/>
    <cellStyle name="출력 5 2 3 4 3" xfId="22558"/>
    <cellStyle name="출력 5 2 3 4 4" xfId="28040"/>
    <cellStyle name="출력 5 2 3 5" xfId="10861"/>
    <cellStyle name="출력 5 2 3 5 2" xfId="16803"/>
    <cellStyle name="출력 5 2 3 5 3" xfId="22559"/>
    <cellStyle name="출력 5 2 3 5 4" xfId="28041"/>
    <cellStyle name="출력 5 2 3 6" xfId="10862"/>
    <cellStyle name="출력 5 2 3 6 2" xfId="16804"/>
    <cellStyle name="출력 5 2 3 6 3" xfId="22560"/>
    <cellStyle name="출력 5 2 3 6 4" xfId="28042"/>
    <cellStyle name="출력 5 2 3 7" xfId="10863"/>
    <cellStyle name="출력 5 2 3 7 2" xfId="16805"/>
    <cellStyle name="출력 5 2 3 7 3" xfId="22561"/>
    <cellStyle name="출력 5 2 3 7 4" xfId="28043"/>
    <cellStyle name="출력 5 2 3 8" xfId="10864"/>
    <cellStyle name="출력 5 2 3 8 2" xfId="16806"/>
    <cellStyle name="출력 5 2 3 8 3" xfId="22562"/>
    <cellStyle name="출력 5 2 3 8 4" xfId="28044"/>
    <cellStyle name="출력 5 2 3 9" xfId="10865"/>
    <cellStyle name="출력 5 2 3 9 2" xfId="16807"/>
    <cellStyle name="출력 5 2 3 9 3" xfId="22563"/>
    <cellStyle name="출력 5 2 3 9 4" xfId="28045"/>
    <cellStyle name="출력 5 2 4" xfId="10866"/>
    <cellStyle name="출력 5 2 4 2" xfId="16808"/>
    <cellStyle name="출력 5 2 4 3" xfId="22564"/>
    <cellStyle name="출력 5 2 4 4" xfId="28046"/>
    <cellStyle name="출력 5 2 5" xfId="10867"/>
    <cellStyle name="출력 5 2 5 2" xfId="16809"/>
    <cellStyle name="출력 5 2 5 3" xfId="22565"/>
    <cellStyle name="출력 5 2 5 4" xfId="28047"/>
    <cellStyle name="출력 5 2 6" xfId="10868"/>
    <cellStyle name="출력 5 2 6 2" xfId="16810"/>
    <cellStyle name="출력 5 2 6 3" xfId="22566"/>
    <cellStyle name="출력 5 2 6 4" xfId="28048"/>
    <cellStyle name="출력 5 2 7" xfId="10869"/>
    <cellStyle name="출력 5 2 7 2" xfId="16811"/>
    <cellStyle name="출력 5 2 7 3" xfId="22567"/>
    <cellStyle name="출력 5 2 7 4" xfId="28049"/>
    <cellStyle name="출력 5 2 8" xfId="10870"/>
    <cellStyle name="출력 5 2 8 2" xfId="16812"/>
    <cellStyle name="출력 5 2 8 3" xfId="22568"/>
    <cellStyle name="출력 5 2 8 4" xfId="28050"/>
    <cellStyle name="출력 5 2 9" xfId="10871"/>
    <cellStyle name="출력 5 2 9 2" xfId="16813"/>
    <cellStyle name="출력 5 2 9 3" xfId="22569"/>
    <cellStyle name="출력 5 2 9 4" xfId="28051"/>
    <cellStyle name="출력 5 3" xfId="5377"/>
    <cellStyle name="출력 5 3 2" xfId="5665"/>
    <cellStyle name="출력 5 3 2 10" xfId="11638"/>
    <cellStyle name="출력 5 3 2 11" xfId="17408"/>
    <cellStyle name="출력 5 3 2 12" xfId="22940"/>
    <cellStyle name="출력 5 3 2 2" xfId="10872"/>
    <cellStyle name="출력 5 3 2 2 2" xfId="16814"/>
    <cellStyle name="출력 5 3 2 2 3" xfId="22570"/>
    <cellStyle name="출력 5 3 2 2 4" xfId="28052"/>
    <cellStyle name="출력 5 3 2 3" xfId="10873"/>
    <cellStyle name="출력 5 3 2 3 2" xfId="16815"/>
    <cellStyle name="출력 5 3 2 3 3" xfId="22571"/>
    <cellStyle name="출력 5 3 2 3 4" xfId="28053"/>
    <cellStyle name="출력 5 3 2 4" xfId="10874"/>
    <cellStyle name="출력 5 3 2 4 2" xfId="16816"/>
    <cellStyle name="출력 5 3 2 4 3" xfId="22572"/>
    <cellStyle name="출력 5 3 2 4 4" xfId="28054"/>
    <cellStyle name="출력 5 3 2 5" xfId="10875"/>
    <cellStyle name="출력 5 3 2 5 2" xfId="16817"/>
    <cellStyle name="출력 5 3 2 5 3" xfId="22573"/>
    <cellStyle name="출력 5 3 2 5 4" xfId="28055"/>
    <cellStyle name="출력 5 3 2 6" xfId="10876"/>
    <cellStyle name="출력 5 3 2 6 2" xfId="16818"/>
    <cellStyle name="출력 5 3 2 6 3" xfId="22574"/>
    <cellStyle name="출력 5 3 2 6 4" xfId="28056"/>
    <cellStyle name="출력 5 3 2 7" xfId="10877"/>
    <cellStyle name="출력 5 3 2 7 2" xfId="16819"/>
    <cellStyle name="출력 5 3 2 7 3" xfId="22575"/>
    <cellStyle name="출력 5 3 2 7 4" xfId="28057"/>
    <cellStyle name="출력 5 3 2 8" xfId="10878"/>
    <cellStyle name="출력 5 3 2 8 2" xfId="16820"/>
    <cellStyle name="출력 5 3 2 8 3" xfId="22576"/>
    <cellStyle name="출력 5 3 2 8 4" xfId="28058"/>
    <cellStyle name="출력 5 3 2 9" xfId="10879"/>
    <cellStyle name="출력 5 3 2 9 2" xfId="16821"/>
    <cellStyle name="출력 5 3 2 9 3" xfId="22577"/>
    <cellStyle name="출력 5 3 2 9 4" xfId="28059"/>
    <cellStyle name="출력 5 3 3" xfId="10880"/>
    <cellStyle name="출력 5 3 3 2" xfId="16822"/>
    <cellStyle name="출력 5 3 3 3" xfId="22578"/>
    <cellStyle name="출력 5 3 3 4" xfId="28060"/>
    <cellStyle name="출력 5 3 4" xfId="10881"/>
    <cellStyle name="출력 5 3 4 2" xfId="16823"/>
    <cellStyle name="출력 5 3 4 3" xfId="22579"/>
    <cellStyle name="출력 5 3 4 4" xfId="28061"/>
    <cellStyle name="출력 5 3 5" xfId="10882"/>
    <cellStyle name="출력 5 3 5 2" xfId="16824"/>
    <cellStyle name="출력 5 3 5 3" xfId="22580"/>
    <cellStyle name="출력 5 3 5 4" xfId="28062"/>
    <cellStyle name="출력 5 3 6" xfId="10883"/>
    <cellStyle name="출력 5 3 6 2" xfId="16825"/>
    <cellStyle name="출력 5 3 6 3" xfId="22581"/>
    <cellStyle name="출력 5 3 6 4" xfId="28063"/>
    <cellStyle name="출력 5 3 7" xfId="10884"/>
    <cellStyle name="출력 5 3 7 2" xfId="16826"/>
    <cellStyle name="출력 5 3 7 3" xfId="22582"/>
    <cellStyle name="출력 5 3 7 4" xfId="28064"/>
    <cellStyle name="출력 5 3 8" xfId="11371"/>
    <cellStyle name="출력 5 3 9" xfId="17174"/>
    <cellStyle name="출력 5 4" xfId="5440"/>
    <cellStyle name="출력 5 4 2" xfId="5728"/>
    <cellStyle name="출력 5 4 2 10" xfId="11701"/>
    <cellStyle name="출력 5 4 2 11" xfId="17468"/>
    <cellStyle name="출력 5 4 2 12" xfId="22989"/>
    <cellStyle name="출력 5 4 2 2" xfId="10885"/>
    <cellStyle name="출력 5 4 2 2 2" xfId="16827"/>
    <cellStyle name="출력 5 4 2 2 3" xfId="22583"/>
    <cellStyle name="출력 5 4 2 2 4" xfId="28065"/>
    <cellStyle name="출력 5 4 2 3" xfId="10886"/>
    <cellStyle name="출력 5 4 2 3 2" xfId="16828"/>
    <cellStyle name="출력 5 4 2 3 3" xfId="22584"/>
    <cellStyle name="출력 5 4 2 3 4" xfId="28066"/>
    <cellStyle name="출력 5 4 2 4" xfId="10887"/>
    <cellStyle name="출력 5 4 2 4 2" xfId="16829"/>
    <cellStyle name="출력 5 4 2 4 3" xfId="22585"/>
    <cellStyle name="출력 5 4 2 4 4" xfId="28067"/>
    <cellStyle name="출력 5 4 2 5" xfId="10888"/>
    <cellStyle name="출력 5 4 2 5 2" xfId="16830"/>
    <cellStyle name="출력 5 4 2 5 3" xfId="22586"/>
    <cellStyle name="출력 5 4 2 5 4" xfId="28068"/>
    <cellStyle name="출력 5 4 2 6" xfId="10889"/>
    <cellStyle name="출력 5 4 2 6 2" xfId="16831"/>
    <cellStyle name="출력 5 4 2 6 3" xfId="22587"/>
    <cellStyle name="출력 5 4 2 6 4" xfId="28069"/>
    <cellStyle name="출력 5 4 2 7" xfId="10890"/>
    <cellStyle name="출력 5 4 2 7 2" xfId="16832"/>
    <cellStyle name="출력 5 4 2 7 3" xfId="22588"/>
    <cellStyle name="출력 5 4 2 7 4" xfId="28070"/>
    <cellStyle name="출력 5 4 2 8" xfId="10891"/>
    <cellStyle name="출력 5 4 2 8 2" xfId="16833"/>
    <cellStyle name="출력 5 4 2 8 3" xfId="22589"/>
    <cellStyle name="출력 5 4 2 8 4" xfId="28071"/>
    <cellStyle name="출력 5 4 2 9" xfId="10892"/>
    <cellStyle name="출력 5 4 2 9 2" xfId="16834"/>
    <cellStyle name="출력 5 4 2 9 3" xfId="22590"/>
    <cellStyle name="출력 5 4 2 9 4" xfId="28072"/>
    <cellStyle name="출력 5 4 3" xfId="10893"/>
    <cellStyle name="출력 5 4 3 2" xfId="16835"/>
    <cellStyle name="출력 5 4 3 3" xfId="22591"/>
    <cellStyle name="출력 5 4 3 4" xfId="28073"/>
    <cellStyle name="출력 5 4 4" xfId="10894"/>
    <cellStyle name="출력 5 4 4 2" xfId="16836"/>
    <cellStyle name="출력 5 4 4 3" xfId="22592"/>
    <cellStyle name="출력 5 4 4 4" xfId="28074"/>
    <cellStyle name="출력 5 4 5" xfId="10895"/>
    <cellStyle name="출력 5 4 5 2" xfId="16837"/>
    <cellStyle name="출력 5 4 5 3" xfId="22593"/>
    <cellStyle name="출력 5 4 5 4" xfId="28075"/>
    <cellStyle name="출력 5 4 6" xfId="10896"/>
    <cellStyle name="출력 5 4 6 2" xfId="16838"/>
    <cellStyle name="출력 5 4 6 3" xfId="22594"/>
    <cellStyle name="출력 5 4 6 4" xfId="28076"/>
    <cellStyle name="출력 5 4 7" xfId="10897"/>
    <cellStyle name="출력 5 4 7 2" xfId="16839"/>
    <cellStyle name="출력 5 4 7 3" xfId="22595"/>
    <cellStyle name="출력 5 4 7 4" xfId="28077"/>
    <cellStyle name="출력 5 4 8" xfId="11434"/>
    <cellStyle name="출력 5 4 9" xfId="17229"/>
    <cellStyle name="출력 5 5" xfId="5401"/>
    <cellStyle name="출력 5 5 2" xfId="5689"/>
    <cellStyle name="출력 5 5 2 10" xfId="11662"/>
    <cellStyle name="출력 5 5 2 11" xfId="17432"/>
    <cellStyle name="출력 5 5 2 12" xfId="22953"/>
    <cellStyle name="출력 5 5 2 2" xfId="10898"/>
    <cellStyle name="출력 5 5 2 2 2" xfId="16840"/>
    <cellStyle name="출력 5 5 2 2 3" xfId="22596"/>
    <cellStyle name="출력 5 5 2 2 4" xfId="28078"/>
    <cellStyle name="출력 5 5 2 3" xfId="10899"/>
    <cellStyle name="출력 5 5 2 3 2" xfId="16841"/>
    <cellStyle name="출력 5 5 2 3 3" xfId="22597"/>
    <cellStyle name="출력 5 5 2 3 4" xfId="28079"/>
    <cellStyle name="출력 5 5 2 4" xfId="10900"/>
    <cellStyle name="출력 5 5 2 4 2" xfId="16842"/>
    <cellStyle name="출력 5 5 2 4 3" xfId="22598"/>
    <cellStyle name="출력 5 5 2 4 4" xfId="28080"/>
    <cellStyle name="출력 5 5 2 5" xfId="10901"/>
    <cellStyle name="출력 5 5 2 5 2" xfId="16843"/>
    <cellStyle name="출력 5 5 2 5 3" xfId="22599"/>
    <cellStyle name="출력 5 5 2 5 4" xfId="28081"/>
    <cellStyle name="출력 5 5 2 6" xfId="10902"/>
    <cellStyle name="출력 5 5 2 6 2" xfId="16844"/>
    <cellStyle name="출력 5 5 2 6 3" xfId="22600"/>
    <cellStyle name="출력 5 5 2 6 4" xfId="28082"/>
    <cellStyle name="출력 5 5 2 7" xfId="10903"/>
    <cellStyle name="출력 5 5 2 7 2" xfId="16845"/>
    <cellStyle name="출력 5 5 2 7 3" xfId="22601"/>
    <cellStyle name="출력 5 5 2 7 4" xfId="28083"/>
    <cellStyle name="출력 5 5 2 8" xfId="10904"/>
    <cellStyle name="출력 5 5 2 8 2" xfId="16846"/>
    <cellStyle name="출력 5 5 2 8 3" xfId="22602"/>
    <cellStyle name="출력 5 5 2 8 4" xfId="28084"/>
    <cellStyle name="출력 5 5 2 9" xfId="10905"/>
    <cellStyle name="출력 5 5 2 9 2" xfId="16847"/>
    <cellStyle name="출력 5 5 2 9 3" xfId="22603"/>
    <cellStyle name="출력 5 5 2 9 4" xfId="28085"/>
    <cellStyle name="출력 5 5 3" xfId="10906"/>
    <cellStyle name="출력 5 5 3 2" xfId="16848"/>
    <cellStyle name="출력 5 5 3 3" xfId="22604"/>
    <cellStyle name="출력 5 5 3 4" xfId="28086"/>
    <cellStyle name="출력 5 5 4" xfId="10907"/>
    <cellStyle name="출력 5 5 4 2" xfId="16849"/>
    <cellStyle name="출력 5 5 4 3" xfId="22605"/>
    <cellStyle name="출력 5 5 4 4" xfId="28087"/>
    <cellStyle name="출력 5 5 5" xfId="10908"/>
    <cellStyle name="출력 5 5 5 2" xfId="16850"/>
    <cellStyle name="출력 5 5 5 3" xfId="22606"/>
    <cellStyle name="출력 5 5 5 4" xfId="28088"/>
    <cellStyle name="출력 5 5 6" xfId="10909"/>
    <cellStyle name="출력 5 5 6 2" xfId="16851"/>
    <cellStyle name="출력 5 5 6 3" xfId="22607"/>
    <cellStyle name="출력 5 5 6 4" xfId="28089"/>
    <cellStyle name="출력 5 5 7" xfId="11395"/>
    <cellStyle name="출력 5 5 8" xfId="17195"/>
    <cellStyle name="출력 5 6" xfId="5503"/>
    <cellStyle name="출력 5 6 10" xfId="17286"/>
    <cellStyle name="출력 5 6 11" xfId="22887"/>
    <cellStyle name="출력 5 6 2" xfId="5791"/>
    <cellStyle name="출력 5 6 2 10" xfId="10910"/>
    <cellStyle name="출력 5 6 2 10 2" xfId="16852"/>
    <cellStyle name="출력 5 6 2 10 3" xfId="22608"/>
    <cellStyle name="출력 5 6 2 10 4" xfId="28090"/>
    <cellStyle name="출력 5 6 2 11" xfId="11764"/>
    <cellStyle name="출력 5 6 2 12" xfId="17528"/>
    <cellStyle name="출력 5 6 2 13" xfId="23044"/>
    <cellStyle name="출력 5 6 2 2" xfId="10911"/>
    <cellStyle name="출력 5 6 2 2 2" xfId="16853"/>
    <cellStyle name="출력 5 6 2 2 3" xfId="22609"/>
    <cellStyle name="출력 5 6 2 2 4" xfId="28091"/>
    <cellStyle name="출력 5 6 2 3" xfId="10912"/>
    <cellStyle name="출력 5 6 2 3 2" xfId="16854"/>
    <cellStyle name="출력 5 6 2 3 3" xfId="22610"/>
    <cellStyle name="출력 5 6 2 3 4" xfId="28092"/>
    <cellStyle name="출력 5 6 2 4" xfId="10913"/>
    <cellStyle name="출력 5 6 2 4 2" xfId="16855"/>
    <cellStyle name="출력 5 6 2 4 3" xfId="22611"/>
    <cellStyle name="출력 5 6 2 4 4" xfId="28093"/>
    <cellStyle name="출력 5 6 2 5" xfId="10914"/>
    <cellStyle name="출력 5 6 2 5 2" xfId="16856"/>
    <cellStyle name="출력 5 6 2 5 3" xfId="22612"/>
    <cellStyle name="출력 5 6 2 5 4" xfId="28094"/>
    <cellStyle name="출력 5 6 2 6" xfId="10915"/>
    <cellStyle name="출력 5 6 2 6 2" xfId="16857"/>
    <cellStyle name="출력 5 6 2 6 3" xfId="22613"/>
    <cellStyle name="출력 5 6 2 6 4" xfId="28095"/>
    <cellStyle name="출력 5 6 2 7" xfId="10916"/>
    <cellStyle name="출력 5 6 2 7 2" xfId="16858"/>
    <cellStyle name="출력 5 6 2 7 3" xfId="22614"/>
    <cellStyle name="출력 5 6 2 7 4" xfId="28096"/>
    <cellStyle name="출력 5 6 2 8" xfId="10917"/>
    <cellStyle name="출력 5 6 2 8 2" xfId="16859"/>
    <cellStyle name="출력 5 6 2 8 3" xfId="22615"/>
    <cellStyle name="출력 5 6 2 8 4" xfId="28097"/>
    <cellStyle name="출력 5 6 2 9" xfId="10918"/>
    <cellStyle name="출력 5 6 2 9 2" xfId="16860"/>
    <cellStyle name="출력 5 6 2 9 3" xfId="22616"/>
    <cellStyle name="출력 5 6 2 9 4" xfId="28098"/>
    <cellStyle name="출력 5 6 3" xfId="6014"/>
    <cellStyle name="출력 5 6 3 10" xfId="10919"/>
    <cellStyle name="출력 5 6 3 10 2" xfId="16861"/>
    <cellStyle name="출력 5 6 3 10 3" xfId="22617"/>
    <cellStyle name="출력 5 6 3 10 4" xfId="28099"/>
    <cellStyle name="출력 5 6 3 11" xfId="11987"/>
    <cellStyle name="출력 5 6 3 12" xfId="17744"/>
    <cellStyle name="출력 5 6 3 13" xfId="23241"/>
    <cellStyle name="출력 5 6 3 2" xfId="10920"/>
    <cellStyle name="출력 5 6 3 2 2" xfId="16862"/>
    <cellStyle name="출력 5 6 3 2 3" xfId="22618"/>
    <cellStyle name="출력 5 6 3 2 4" xfId="28100"/>
    <cellStyle name="출력 5 6 3 3" xfId="10921"/>
    <cellStyle name="출력 5 6 3 3 2" xfId="16863"/>
    <cellStyle name="출력 5 6 3 3 3" xfId="22619"/>
    <cellStyle name="출력 5 6 3 3 4" xfId="28101"/>
    <cellStyle name="출력 5 6 3 4" xfId="10922"/>
    <cellStyle name="출력 5 6 3 4 2" xfId="16864"/>
    <cellStyle name="출력 5 6 3 4 3" xfId="22620"/>
    <cellStyle name="출력 5 6 3 4 4" xfId="28102"/>
    <cellStyle name="출력 5 6 3 5" xfId="10923"/>
    <cellStyle name="출력 5 6 3 5 2" xfId="16865"/>
    <cellStyle name="출력 5 6 3 5 3" xfId="22621"/>
    <cellStyle name="출력 5 6 3 5 4" xfId="28103"/>
    <cellStyle name="출력 5 6 3 6" xfId="10924"/>
    <cellStyle name="출력 5 6 3 6 2" xfId="16866"/>
    <cellStyle name="출력 5 6 3 6 3" xfId="22622"/>
    <cellStyle name="출력 5 6 3 6 4" xfId="28104"/>
    <cellStyle name="출력 5 6 3 7" xfId="10925"/>
    <cellStyle name="출력 5 6 3 7 2" xfId="16867"/>
    <cellStyle name="출력 5 6 3 7 3" xfId="22623"/>
    <cellStyle name="출력 5 6 3 7 4" xfId="28105"/>
    <cellStyle name="출력 5 6 3 8" xfId="10926"/>
    <cellStyle name="출력 5 6 3 8 2" xfId="16868"/>
    <cellStyle name="출력 5 6 3 8 3" xfId="22624"/>
    <cellStyle name="출력 5 6 3 8 4" xfId="28106"/>
    <cellStyle name="출력 5 6 3 9" xfId="10927"/>
    <cellStyle name="출력 5 6 3 9 2" xfId="16869"/>
    <cellStyle name="출력 5 6 3 9 3" xfId="22625"/>
    <cellStyle name="출력 5 6 3 9 4" xfId="28107"/>
    <cellStyle name="출력 5 6 4" xfId="10928"/>
    <cellStyle name="출력 5 6 4 2" xfId="16870"/>
    <cellStyle name="출력 5 6 4 3" xfId="22626"/>
    <cellStyle name="출력 5 6 4 4" xfId="28108"/>
    <cellStyle name="출력 5 6 5" xfId="10929"/>
    <cellStyle name="출력 5 6 5 2" xfId="16871"/>
    <cellStyle name="출력 5 6 5 3" xfId="22627"/>
    <cellStyle name="출력 5 6 5 4" xfId="28109"/>
    <cellStyle name="출력 5 6 6" xfId="10930"/>
    <cellStyle name="출력 5 6 6 2" xfId="16872"/>
    <cellStyle name="출력 5 6 6 3" xfId="22628"/>
    <cellStyle name="출력 5 6 6 4" xfId="28110"/>
    <cellStyle name="출력 5 6 7" xfId="10931"/>
    <cellStyle name="출력 5 6 7 2" xfId="16873"/>
    <cellStyle name="출력 5 6 7 3" xfId="22629"/>
    <cellStyle name="출력 5 6 7 4" xfId="28111"/>
    <cellStyle name="출력 5 6 8" xfId="10932"/>
    <cellStyle name="출력 5 6 8 2" xfId="16874"/>
    <cellStyle name="출력 5 6 8 3" xfId="22630"/>
    <cellStyle name="출력 5 6 8 4" xfId="28112"/>
    <cellStyle name="출력 5 6 9" xfId="11497"/>
    <cellStyle name="출력 5 7" xfId="10933"/>
    <cellStyle name="출력 5 7 2" xfId="16875"/>
    <cellStyle name="출력 5 7 3" xfId="22631"/>
    <cellStyle name="출력 5 7 4" xfId="28113"/>
    <cellStyle name="출력 5 8" xfId="10934"/>
    <cellStyle name="출력 5 8 2" xfId="16876"/>
    <cellStyle name="출력 5 8 3" xfId="22632"/>
    <cellStyle name="출력 5 8 4" xfId="28114"/>
    <cellStyle name="출력 5 9" xfId="11336"/>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2" xfId="5683"/>
    <cellStyle name="콤마[0] 2 2 10" xfId="17426"/>
    <cellStyle name="콤마[0] 2 2 2" xfId="10935"/>
    <cellStyle name="콤마[0] 2 2 2 2" xfId="16877"/>
    <cellStyle name="콤마[0] 2 2 2 3" xfId="22633"/>
    <cellStyle name="콤마[0] 2 2 2 4" xfId="28115"/>
    <cellStyle name="콤마[0] 2 2 3" xfId="10936"/>
    <cellStyle name="콤마[0] 2 2 3 2" xfId="16878"/>
    <cellStyle name="콤마[0] 2 2 3 3" xfId="22634"/>
    <cellStyle name="콤마[0] 2 2 3 4" xfId="28116"/>
    <cellStyle name="콤마[0] 2 2 4" xfId="10937"/>
    <cellStyle name="콤마[0] 2 2 4 2" xfId="16879"/>
    <cellStyle name="콤마[0] 2 2 4 3" xfId="22635"/>
    <cellStyle name="콤마[0] 2 2 4 4" xfId="28117"/>
    <cellStyle name="콤마[0] 2 2 5" xfId="10938"/>
    <cellStyle name="콤마[0] 2 2 5 2" xfId="16880"/>
    <cellStyle name="콤마[0] 2 2 5 3" xfId="22636"/>
    <cellStyle name="콤마[0] 2 2 5 4" xfId="28118"/>
    <cellStyle name="콤마[0] 2 2 6" xfId="10939"/>
    <cellStyle name="콤마[0] 2 2 6 2" xfId="16881"/>
    <cellStyle name="콤마[0] 2 2 6 3" xfId="22637"/>
    <cellStyle name="콤마[0] 2 2 6 4" xfId="28119"/>
    <cellStyle name="콤마[0] 2 2 7" xfId="10940"/>
    <cellStyle name="콤마[0] 2 2 7 2" xfId="16882"/>
    <cellStyle name="콤마[0] 2 2 7 3" xfId="22638"/>
    <cellStyle name="콤마[0] 2 2 7 4" xfId="28120"/>
    <cellStyle name="콤마[0] 2 2 8" xfId="10941"/>
    <cellStyle name="콤마[0] 2 2 8 2" xfId="16883"/>
    <cellStyle name="콤마[0] 2 2 8 3" xfId="22639"/>
    <cellStyle name="콤마[0] 2 2 8 4" xfId="28121"/>
    <cellStyle name="콤마[0] 2 2 9" xfId="11656"/>
    <cellStyle name="콤마[0] 2 3" xfId="5923"/>
    <cellStyle name="콤마[0] 2 3 10" xfId="10942"/>
    <cellStyle name="콤마[0] 2 3 10 2" xfId="16884"/>
    <cellStyle name="콤마[0] 2 3 10 3" xfId="22640"/>
    <cellStyle name="콤마[0] 2 3 10 4" xfId="28122"/>
    <cellStyle name="콤마[0] 2 3 11" xfId="11896"/>
    <cellStyle name="콤마[0] 2 3 12" xfId="17653"/>
    <cellStyle name="콤마[0] 2 3 13" xfId="23150"/>
    <cellStyle name="콤마[0] 2 3 2" xfId="10943"/>
    <cellStyle name="콤마[0] 2 3 2 2" xfId="16885"/>
    <cellStyle name="콤마[0] 2 3 2 3" xfId="22641"/>
    <cellStyle name="콤마[0] 2 3 2 4" xfId="28123"/>
    <cellStyle name="콤마[0] 2 3 3" xfId="10944"/>
    <cellStyle name="콤마[0] 2 3 3 2" xfId="16886"/>
    <cellStyle name="콤마[0] 2 3 3 3" xfId="22642"/>
    <cellStyle name="콤마[0] 2 3 3 4" xfId="28124"/>
    <cellStyle name="콤마[0] 2 3 4" xfId="10945"/>
    <cellStyle name="콤마[0] 2 3 4 2" xfId="16887"/>
    <cellStyle name="콤마[0] 2 3 4 3" xfId="22643"/>
    <cellStyle name="콤마[0] 2 3 4 4" xfId="28125"/>
    <cellStyle name="콤마[0] 2 3 5" xfId="10946"/>
    <cellStyle name="콤마[0] 2 3 5 2" xfId="16888"/>
    <cellStyle name="콤마[0] 2 3 5 3" xfId="22644"/>
    <cellStyle name="콤마[0] 2 3 5 4" xfId="28126"/>
    <cellStyle name="콤마[0] 2 3 6" xfId="10947"/>
    <cellStyle name="콤마[0] 2 3 6 2" xfId="16889"/>
    <cellStyle name="콤마[0] 2 3 6 3" xfId="22645"/>
    <cellStyle name="콤마[0] 2 3 6 4" xfId="28127"/>
    <cellStyle name="콤마[0] 2 3 7" xfId="10948"/>
    <cellStyle name="콤마[0] 2 3 7 2" xfId="16890"/>
    <cellStyle name="콤마[0] 2 3 7 3" xfId="22646"/>
    <cellStyle name="콤마[0] 2 3 7 4" xfId="28128"/>
    <cellStyle name="콤마[0] 2 3 8" xfId="10949"/>
    <cellStyle name="콤마[0] 2 3 8 2" xfId="16891"/>
    <cellStyle name="콤마[0] 2 3 8 3" xfId="22647"/>
    <cellStyle name="콤마[0] 2 3 8 4" xfId="28129"/>
    <cellStyle name="콤마[0] 2 3 9" xfId="10950"/>
    <cellStyle name="콤마[0] 2 3 9 2" xfId="16892"/>
    <cellStyle name="콤마[0] 2 3 9 3" xfId="22648"/>
    <cellStyle name="콤마[0] 2 3 9 4" xfId="28130"/>
    <cellStyle name="콤마[0] 2 4" xfId="10951"/>
    <cellStyle name="콤마[0] 2 4 2" xfId="16893"/>
    <cellStyle name="콤마[0] 2 4 3" xfId="22649"/>
    <cellStyle name="콤마[0] 2 4 4" xfId="28131"/>
    <cellStyle name="콤마[0] 2 5" xfId="10952"/>
    <cellStyle name="콤마[0] 2 5 2" xfId="16894"/>
    <cellStyle name="콤마[0] 2 5 3" xfId="22650"/>
    <cellStyle name="콤마[0] 2 5 4" xfId="28132"/>
    <cellStyle name="콤마[0] 2 6" xfId="10953"/>
    <cellStyle name="콤마[0] 2 6 2" xfId="16895"/>
    <cellStyle name="콤마[0] 2 6 3" xfId="22651"/>
    <cellStyle name="콤마[0] 2 6 4" xfId="28133"/>
    <cellStyle name="콤마[0] 2 7" xfId="10954"/>
    <cellStyle name="콤마[0] 2 7 2" xfId="16896"/>
    <cellStyle name="콤마[0] 2 7 3" xfId="22652"/>
    <cellStyle name="콤마[0] 2 7 4" xfId="28134"/>
    <cellStyle name="콤마[0] 2 8" xfId="10955"/>
    <cellStyle name="콤마[0] 2 8 2" xfId="16897"/>
    <cellStyle name="콤마[0] 2 8 3" xfId="22653"/>
    <cellStyle name="콤마[0] 2 8 4" xfId="28135"/>
    <cellStyle name="콤마[0] 2 9" xfId="11389"/>
    <cellStyle name="콤마[0] 3" xfId="5540"/>
    <cellStyle name="콤마[0] 3 10" xfId="11533"/>
    <cellStyle name="콤마[0] 3 2" xfId="5828"/>
    <cellStyle name="콤마[0] 3 2 10" xfId="17563"/>
    <cellStyle name="콤마[0] 3 2 2" xfId="10956"/>
    <cellStyle name="콤마[0] 3 2 2 2" xfId="16898"/>
    <cellStyle name="콤마[0] 3 2 2 3" xfId="22654"/>
    <cellStyle name="콤마[0] 3 2 2 4" xfId="28136"/>
    <cellStyle name="콤마[0] 3 2 3" xfId="10957"/>
    <cellStyle name="콤마[0] 3 2 3 2" xfId="16899"/>
    <cellStyle name="콤마[0] 3 2 3 3" xfId="22655"/>
    <cellStyle name="콤마[0] 3 2 3 4" xfId="28137"/>
    <cellStyle name="콤마[0] 3 2 4" xfId="10958"/>
    <cellStyle name="콤마[0] 3 2 4 2" xfId="16900"/>
    <cellStyle name="콤마[0] 3 2 4 3" xfId="22656"/>
    <cellStyle name="콤마[0] 3 2 4 4" xfId="28138"/>
    <cellStyle name="콤마[0] 3 2 5" xfId="10959"/>
    <cellStyle name="콤마[0] 3 2 5 2" xfId="16901"/>
    <cellStyle name="콤마[0] 3 2 5 3" xfId="22657"/>
    <cellStyle name="콤마[0] 3 2 5 4" xfId="28139"/>
    <cellStyle name="콤마[0] 3 2 6" xfId="10960"/>
    <cellStyle name="콤마[0] 3 2 6 2" xfId="16902"/>
    <cellStyle name="콤마[0] 3 2 6 3" xfId="22658"/>
    <cellStyle name="콤마[0] 3 2 6 4" xfId="28140"/>
    <cellStyle name="콤마[0] 3 2 7" xfId="10961"/>
    <cellStyle name="콤마[0] 3 2 7 2" xfId="16903"/>
    <cellStyle name="콤마[0] 3 2 7 3" xfId="22659"/>
    <cellStyle name="콤마[0] 3 2 7 4" xfId="28141"/>
    <cellStyle name="콤마[0] 3 2 8" xfId="10962"/>
    <cellStyle name="콤마[0] 3 2 8 2" xfId="16904"/>
    <cellStyle name="콤마[0] 3 2 8 3" xfId="22660"/>
    <cellStyle name="콤마[0] 3 2 8 4" xfId="28142"/>
    <cellStyle name="콤마[0] 3 2 9" xfId="11801"/>
    <cellStyle name="콤마[0] 3 3" xfId="6050"/>
    <cellStyle name="콤마[0] 3 3 10" xfId="10963"/>
    <cellStyle name="콤마[0] 3 3 10 2" xfId="16905"/>
    <cellStyle name="콤마[0] 3 3 10 3" xfId="22661"/>
    <cellStyle name="콤마[0] 3 3 10 4" xfId="28143"/>
    <cellStyle name="콤마[0] 3 3 11" xfId="12022"/>
    <cellStyle name="콤마[0] 3 3 12" xfId="17779"/>
    <cellStyle name="콤마[0] 3 3 13" xfId="23276"/>
    <cellStyle name="콤마[0] 3 3 2" xfId="10964"/>
    <cellStyle name="콤마[0] 3 3 2 2" xfId="16906"/>
    <cellStyle name="콤마[0] 3 3 2 3" xfId="22662"/>
    <cellStyle name="콤마[0] 3 3 2 4" xfId="28144"/>
    <cellStyle name="콤마[0] 3 3 3" xfId="10965"/>
    <cellStyle name="콤마[0] 3 3 3 2" xfId="16907"/>
    <cellStyle name="콤마[0] 3 3 3 3" xfId="22663"/>
    <cellStyle name="콤마[0] 3 3 3 4" xfId="28145"/>
    <cellStyle name="콤마[0] 3 3 4" xfId="10966"/>
    <cellStyle name="콤마[0] 3 3 4 2" xfId="16908"/>
    <cellStyle name="콤마[0] 3 3 4 3" xfId="22664"/>
    <cellStyle name="콤마[0] 3 3 4 4" xfId="28146"/>
    <cellStyle name="콤마[0] 3 3 5" xfId="10967"/>
    <cellStyle name="콤마[0] 3 3 5 2" xfId="16909"/>
    <cellStyle name="콤마[0] 3 3 5 3" xfId="22665"/>
    <cellStyle name="콤마[0] 3 3 5 4" xfId="28147"/>
    <cellStyle name="콤마[0] 3 3 6" xfId="10968"/>
    <cellStyle name="콤마[0] 3 3 6 2" xfId="16910"/>
    <cellStyle name="콤마[0] 3 3 6 3" xfId="22666"/>
    <cellStyle name="콤마[0] 3 3 6 4" xfId="28148"/>
    <cellStyle name="콤마[0] 3 3 7" xfId="10969"/>
    <cellStyle name="콤마[0] 3 3 7 2" xfId="16911"/>
    <cellStyle name="콤마[0] 3 3 7 3" xfId="22667"/>
    <cellStyle name="콤마[0] 3 3 7 4" xfId="28149"/>
    <cellStyle name="콤마[0] 3 3 8" xfId="10970"/>
    <cellStyle name="콤마[0] 3 3 8 2" xfId="16912"/>
    <cellStyle name="콤마[0] 3 3 8 3" xfId="22668"/>
    <cellStyle name="콤마[0] 3 3 8 4" xfId="28150"/>
    <cellStyle name="콤마[0] 3 3 9" xfId="10971"/>
    <cellStyle name="콤마[0] 3 3 9 2" xfId="16913"/>
    <cellStyle name="콤마[0] 3 3 9 3" xfId="22669"/>
    <cellStyle name="콤마[0] 3 3 9 4" xfId="28151"/>
    <cellStyle name="콤마[0] 3 4" xfId="10972"/>
    <cellStyle name="콤마[0] 3 4 2" xfId="16914"/>
    <cellStyle name="콤마[0] 3 4 3" xfId="22670"/>
    <cellStyle name="콤마[0] 3 4 4" xfId="28152"/>
    <cellStyle name="콤마[0] 3 5" xfId="10973"/>
    <cellStyle name="콤마[0] 3 5 2" xfId="16915"/>
    <cellStyle name="콤마[0] 3 5 3" xfId="22671"/>
    <cellStyle name="콤마[0] 3 5 4" xfId="28153"/>
    <cellStyle name="콤마[0] 3 6" xfId="10974"/>
    <cellStyle name="콤마[0] 3 6 2" xfId="16916"/>
    <cellStyle name="콤마[0] 3 6 3" xfId="22672"/>
    <cellStyle name="콤마[0] 3 6 4" xfId="28154"/>
    <cellStyle name="콤마[0] 3 7" xfId="10975"/>
    <cellStyle name="콤마[0] 3 7 2" xfId="16917"/>
    <cellStyle name="콤마[0] 3 7 3" xfId="22673"/>
    <cellStyle name="콤마[0] 3 7 4" xfId="28155"/>
    <cellStyle name="콤마[0] 3 8" xfId="10976"/>
    <cellStyle name="콤마[0] 3 8 2" xfId="16918"/>
    <cellStyle name="콤마[0] 3 8 3" xfId="22674"/>
    <cellStyle name="콤마[0] 3 8 4" xfId="28156"/>
    <cellStyle name="콤마[0] 3 9" xfId="10977"/>
    <cellStyle name="콤마[0] 3 9 2" xfId="16919"/>
    <cellStyle name="콤마[0] 3 9 3" xfId="22675"/>
    <cellStyle name="콤마[0] 3 9 4" xfId="28157"/>
    <cellStyle name="콤마[0] 4" xfId="5551"/>
    <cellStyle name="콤마[0] 4 2" xfId="5839"/>
    <cellStyle name="콤마[0] 4 2 10" xfId="17573"/>
    <cellStyle name="콤마[0] 4 2 2" xfId="10978"/>
    <cellStyle name="콤마[0] 4 2 2 2" xfId="16920"/>
    <cellStyle name="콤마[0] 4 2 2 3" xfId="22676"/>
    <cellStyle name="콤마[0] 4 2 2 4" xfId="28158"/>
    <cellStyle name="콤마[0] 4 2 3" xfId="10979"/>
    <cellStyle name="콤마[0] 4 2 3 2" xfId="16921"/>
    <cellStyle name="콤마[0] 4 2 3 3" xfId="22677"/>
    <cellStyle name="콤마[0] 4 2 3 4" xfId="28159"/>
    <cellStyle name="콤마[0] 4 2 4" xfId="10980"/>
    <cellStyle name="콤마[0] 4 2 4 2" xfId="16922"/>
    <cellStyle name="콤마[0] 4 2 4 3" xfId="22678"/>
    <cellStyle name="콤마[0] 4 2 4 4" xfId="28160"/>
    <cellStyle name="콤마[0] 4 2 5" xfId="10981"/>
    <cellStyle name="콤마[0] 4 2 5 2" xfId="16923"/>
    <cellStyle name="콤마[0] 4 2 5 3" xfId="22679"/>
    <cellStyle name="콤마[0] 4 2 5 4" xfId="28161"/>
    <cellStyle name="콤마[0] 4 2 6" xfId="10982"/>
    <cellStyle name="콤마[0] 4 2 6 2" xfId="16924"/>
    <cellStyle name="콤마[0] 4 2 6 3" xfId="22680"/>
    <cellStyle name="콤마[0] 4 2 6 4" xfId="28162"/>
    <cellStyle name="콤마[0] 4 2 7" xfId="10983"/>
    <cellStyle name="콤마[0] 4 2 7 2" xfId="16925"/>
    <cellStyle name="콤마[0] 4 2 7 3" xfId="22681"/>
    <cellStyle name="콤마[0] 4 2 7 4" xfId="28163"/>
    <cellStyle name="콤마[0] 4 2 8" xfId="10984"/>
    <cellStyle name="콤마[0] 4 2 8 2" xfId="16926"/>
    <cellStyle name="콤마[0] 4 2 8 3" xfId="22682"/>
    <cellStyle name="콤마[0] 4 2 8 4" xfId="28164"/>
    <cellStyle name="콤마[0] 4 2 9" xfId="11812"/>
    <cellStyle name="콤마[0] 4 3" xfId="10985"/>
    <cellStyle name="콤마[0] 4 3 2" xfId="16927"/>
    <cellStyle name="콤마[0] 4 3 3" xfId="22683"/>
    <cellStyle name="콤마[0] 4 3 4" xfId="28165"/>
    <cellStyle name="콤마[0] 4 4" xfId="10986"/>
    <cellStyle name="콤마[0] 4 4 2" xfId="16928"/>
    <cellStyle name="콤마[0] 4 4 3" xfId="22684"/>
    <cellStyle name="콤마[0] 4 4 4" xfId="28166"/>
    <cellStyle name="콤마[0] 4 5" xfId="10987"/>
    <cellStyle name="콤마[0] 4 5 2" xfId="16929"/>
    <cellStyle name="콤마[0] 4 5 3" xfId="22685"/>
    <cellStyle name="콤마[0] 4 5 4" xfId="28167"/>
    <cellStyle name="콤마[0] 4 6" xfId="10988"/>
    <cellStyle name="콤마[0] 4 6 2" xfId="16930"/>
    <cellStyle name="콤마[0] 4 6 3" xfId="22686"/>
    <cellStyle name="콤마[0] 4 6 4" xfId="28168"/>
    <cellStyle name="콤마[0] 4 7" xfId="11544"/>
    <cellStyle name="콤마[0] 4 8" xfId="17325"/>
    <cellStyle name="콤마[0] 5" xfId="5430"/>
    <cellStyle name="콤마[0] 5 2" xfId="5718"/>
    <cellStyle name="콤마[0] 5 2 10" xfId="10989"/>
    <cellStyle name="콤마[0] 5 2 10 2" xfId="16931"/>
    <cellStyle name="콤마[0] 5 2 10 3" xfId="22687"/>
    <cellStyle name="콤마[0] 5 2 10 4" xfId="28169"/>
    <cellStyle name="콤마[0] 5 2 11" xfId="11691"/>
    <cellStyle name="콤마[0] 5 2 12" xfId="22980"/>
    <cellStyle name="콤마[0] 5 2 2" xfId="10990"/>
    <cellStyle name="콤마[0] 5 2 2 2" xfId="16932"/>
    <cellStyle name="콤마[0] 5 2 2 3" xfId="22688"/>
    <cellStyle name="콤마[0] 5 2 2 4" xfId="28170"/>
    <cellStyle name="콤마[0] 5 2 3" xfId="10991"/>
    <cellStyle name="콤마[0] 5 2 3 2" xfId="16933"/>
    <cellStyle name="콤마[0] 5 2 3 3" xfId="22689"/>
    <cellStyle name="콤마[0] 5 2 3 4" xfId="28171"/>
    <cellStyle name="콤마[0] 5 2 4" xfId="10992"/>
    <cellStyle name="콤마[0] 5 2 4 2" xfId="16934"/>
    <cellStyle name="콤마[0] 5 2 4 3" xfId="22690"/>
    <cellStyle name="콤마[0] 5 2 4 4" xfId="28172"/>
    <cellStyle name="콤마[0] 5 2 5" xfId="10993"/>
    <cellStyle name="콤마[0] 5 2 5 2" xfId="16935"/>
    <cellStyle name="콤마[0] 5 2 5 3" xfId="22691"/>
    <cellStyle name="콤마[0] 5 2 5 4" xfId="28173"/>
    <cellStyle name="콤마[0] 5 2 6" xfId="10994"/>
    <cellStyle name="콤마[0] 5 2 6 2" xfId="16936"/>
    <cellStyle name="콤마[0] 5 2 6 3" xfId="22692"/>
    <cellStyle name="콤마[0] 5 2 6 4" xfId="28174"/>
    <cellStyle name="콤마[0] 5 2 7" xfId="10995"/>
    <cellStyle name="콤마[0] 5 2 7 2" xfId="16937"/>
    <cellStyle name="콤마[0] 5 2 7 3" xfId="22693"/>
    <cellStyle name="콤마[0] 5 2 7 4" xfId="28175"/>
    <cellStyle name="콤마[0] 5 2 8" xfId="10996"/>
    <cellStyle name="콤마[0] 5 2 8 2" xfId="16938"/>
    <cellStyle name="콤마[0] 5 2 8 3" xfId="22694"/>
    <cellStyle name="콤마[0] 5 2 8 4" xfId="28176"/>
    <cellStyle name="콤마[0] 5 2 9" xfId="10997"/>
    <cellStyle name="콤마[0] 5 2 9 2" xfId="16939"/>
    <cellStyle name="콤마[0] 5 2 9 3" xfId="22695"/>
    <cellStyle name="콤마[0] 5 2 9 4" xfId="28177"/>
    <cellStyle name="콤마[0] 5 3" xfId="5951"/>
    <cellStyle name="콤마[0] 5 3 10" xfId="10998"/>
    <cellStyle name="콤마[0] 5 3 10 2" xfId="16940"/>
    <cellStyle name="콤마[0] 5 3 10 3" xfId="22696"/>
    <cellStyle name="콤마[0] 5 3 10 4" xfId="28178"/>
    <cellStyle name="콤마[0] 5 3 11" xfId="11924"/>
    <cellStyle name="콤마[0] 5 3 12" xfId="17681"/>
    <cellStyle name="콤마[0] 5 3 13" xfId="23178"/>
    <cellStyle name="콤마[0] 5 3 2" xfId="10999"/>
    <cellStyle name="콤마[0] 5 3 2 2" xfId="16941"/>
    <cellStyle name="콤마[0] 5 3 2 3" xfId="22697"/>
    <cellStyle name="콤마[0] 5 3 2 4" xfId="28179"/>
    <cellStyle name="콤마[0] 5 3 3" xfId="11000"/>
    <cellStyle name="콤마[0] 5 3 3 2" xfId="16942"/>
    <cellStyle name="콤마[0] 5 3 3 3" xfId="22698"/>
    <cellStyle name="콤마[0] 5 3 3 4" xfId="28180"/>
    <cellStyle name="콤마[0] 5 3 4" xfId="11001"/>
    <cellStyle name="콤마[0] 5 3 4 2" xfId="16943"/>
    <cellStyle name="콤마[0] 5 3 4 3" xfId="22699"/>
    <cellStyle name="콤마[0] 5 3 4 4" xfId="28181"/>
    <cellStyle name="콤마[0] 5 3 5" xfId="11002"/>
    <cellStyle name="콤마[0] 5 3 5 2" xfId="16944"/>
    <cellStyle name="콤마[0] 5 3 5 3" xfId="22700"/>
    <cellStyle name="콤마[0] 5 3 5 4" xfId="28182"/>
    <cellStyle name="콤마[0] 5 3 6" xfId="11003"/>
    <cellStyle name="콤마[0] 5 3 6 2" xfId="16945"/>
    <cellStyle name="콤마[0] 5 3 6 3" xfId="22701"/>
    <cellStyle name="콤마[0] 5 3 6 4" xfId="28183"/>
    <cellStyle name="콤마[0] 5 3 7" xfId="11004"/>
    <cellStyle name="콤마[0] 5 3 7 2" xfId="16946"/>
    <cellStyle name="콤마[0] 5 3 7 3" xfId="22702"/>
    <cellStyle name="콤마[0] 5 3 7 4" xfId="28184"/>
    <cellStyle name="콤마[0] 5 3 8" xfId="11005"/>
    <cellStyle name="콤마[0] 5 3 8 2" xfId="16947"/>
    <cellStyle name="콤마[0] 5 3 8 3" xfId="22703"/>
    <cellStyle name="콤마[0] 5 3 8 4" xfId="28185"/>
    <cellStyle name="콤마[0] 5 3 9" xfId="11006"/>
    <cellStyle name="콤마[0] 5 3 9 2" xfId="16948"/>
    <cellStyle name="콤마[0] 5 3 9 3" xfId="22704"/>
    <cellStyle name="콤마[0] 5 3 9 4" xfId="28186"/>
    <cellStyle name="콤마[0] 5 4" xfId="11007"/>
    <cellStyle name="콤마[0] 5 4 2" xfId="16949"/>
    <cellStyle name="콤마[0] 5 4 3" xfId="22705"/>
    <cellStyle name="콤마[0] 5 4 4" xfId="28187"/>
    <cellStyle name="콤마[0] 5 5" xfId="11008"/>
    <cellStyle name="콤마[0] 5 5 2" xfId="16950"/>
    <cellStyle name="콤마[0] 5 5 3" xfId="22706"/>
    <cellStyle name="콤마[0] 5 5 4" xfId="28188"/>
    <cellStyle name="콤마[0] 5 6" xfId="11009"/>
    <cellStyle name="콤마[0] 5 6 2" xfId="16951"/>
    <cellStyle name="콤마[0] 5 6 3" xfId="22707"/>
    <cellStyle name="콤마[0] 5 6 4" xfId="28189"/>
    <cellStyle name="콤마[0] 5 7" xfId="11424"/>
    <cellStyle name="콤마[0] 6" xfId="5606"/>
    <cellStyle name="콤마[0] 6 10" xfId="17360"/>
    <cellStyle name="콤마[0] 6 2" xfId="11010"/>
    <cellStyle name="콤마[0] 6 2 2" xfId="16952"/>
    <cellStyle name="콤마[0] 6 2 3" xfId="22708"/>
    <cellStyle name="콤마[0] 6 2 4" xfId="28190"/>
    <cellStyle name="콤마[0] 6 3" xfId="11011"/>
    <cellStyle name="콤마[0] 6 3 2" xfId="16953"/>
    <cellStyle name="콤마[0] 6 3 3" xfId="22709"/>
    <cellStyle name="콤마[0] 6 3 4" xfId="28191"/>
    <cellStyle name="콤마[0] 6 4" xfId="11012"/>
    <cellStyle name="콤마[0] 6 4 2" xfId="16954"/>
    <cellStyle name="콤마[0] 6 4 3" xfId="22710"/>
    <cellStyle name="콤마[0] 6 4 4" xfId="28192"/>
    <cellStyle name="콤마[0] 6 5" xfId="11013"/>
    <cellStyle name="콤마[0] 6 5 2" xfId="16955"/>
    <cellStyle name="콤마[0] 6 5 3" xfId="22711"/>
    <cellStyle name="콤마[0] 6 5 4" xfId="28193"/>
    <cellStyle name="콤마[0] 6 6" xfId="11014"/>
    <cellStyle name="콤마[0] 6 6 2" xfId="16956"/>
    <cellStyle name="콤마[0] 6 6 3" xfId="22712"/>
    <cellStyle name="콤마[0] 6 6 4" xfId="28194"/>
    <cellStyle name="콤마[0] 6 7" xfId="11015"/>
    <cellStyle name="콤마[0] 6 7 2" xfId="16957"/>
    <cellStyle name="콤마[0] 6 7 3" xfId="22713"/>
    <cellStyle name="콤마[0] 6 7 4" xfId="28195"/>
    <cellStyle name="콤마[0] 6 8" xfId="11016"/>
    <cellStyle name="콤마[0] 6 8 2" xfId="16958"/>
    <cellStyle name="콤마[0] 6 8 3" xfId="22714"/>
    <cellStyle name="콤마[0] 6 8 4" xfId="28196"/>
    <cellStyle name="콤마[0] 6 9" xfId="11588"/>
    <cellStyle name="콤마[0] 7" xfId="11017"/>
    <cellStyle name="콤마[0] 7 2" xfId="16959"/>
    <cellStyle name="콤마[0] 7 3" xfId="22715"/>
    <cellStyle name="콤마[0] 7 4" xfId="28197"/>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3" xfId="22716"/>
    <cellStyle name="표머릿글(上) 10 4" xfId="28198"/>
    <cellStyle name="표머릿글(上) 2" xfId="5396"/>
    <cellStyle name="표머릿글(上) 2 10" xfId="11390"/>
    <cellStyle name="표머릿글(上) 2 2" xfId="5684"/>
    <cellStyle name="표머릿글(上) 2 2 10" xfId="17427"/>
    <cellStyle name="표머릿글(上) 2 2 2" xfId="11019"/>
    <cellStyle name="표머릿글(上) 2 2 2 2" xfId="16961"/>
    <cellStyle name="표머릿글(上) 2 2 2 3" xfId="22717"/>
    <cellStyle name="표머릿글(上) 2 2 2 4" xfId="28199"/>
    <cellStyle name="표머릿글(上) 2 2 3" xfId="11020"/>
    <cellStyle name="표머릿글(上) 2 2 3 2" xfId="16962"/>
    <cellStyle name="표머릿글(上) 2 2 3 3" xfId="22718"/>
    <cellStyle name="표머릿글(上) 2 2 3 4" xfId="28200"/>
    <cellStyle name="표머릿글(上) 2 2 4" xfId="11021"/>
    <cellStyle name="표머릿글(上) 2 2 4 2" xfId="16963"/>
    <cellStyle name="표머릿글(上) 2 2 4 3" xfId="22719"/>
    <cellStyle name="표머릿글(上) 2 2 4 4" xfId="28201"/>
    <cellStyle name="표머릿글(上) 2 2 5" xfId="11022"/>
    <cellStyle name="표머릿글(上) 2 2 5 2" xfId="16964"/>
    <cellStyle name="표머릿글(上) 2 2 5 3" xfId="22720"/>
    <cellStyle name="표머릿글(上) 2 2 5 4" xfId="28202"/>
    <cellStyle name="표머릿글(上) 2 2 6" xfId="11023"/>
    <cellStyle name="표머릿글(上) 2 2 6 2" xfId="16965"/>
    <cellStyle name="표머릿글(上) 2 2 6 3" xfId="22721"/>
    <cellStyle name="표머릿글(上) 2 2 6 4" xfId="28203"/>
    <cellStyle name="표머릿글(上) 2 2 7" xfId="11024"/>
    <cellStyle name="표머릿글(上) 2 2 7 2" xfId="16966"/>
    <cellStyle name="표머릿글(上) 2 2 7 3" xfId="22722"/>
    <cellStyle name="표머릿글(上) 2 2 7 4" xfId="28204"/>
    <cellStyle name="표머릿글(上) 2 2 8" xfId="11025"/>
    <cellStyle name="표머릿글(上) 2 2 8 2" xfId="16967"/>
    <cellStyle name="표머릿글(上) 2 2 8 3" xfId="22723"/>
    <cellStyle name="표머릿글(上) 2 2 8 4" xfId="28205"/>
    <cellStyle name="표머릿글(上) 2 2 9" xfId="11657"/>
    <cellStyle name="표머릿글(上) 2 3" xfId="5924"/>
    <cellStyle name="표머릿글(上) 2 3 10" xfId="11026"/>
    <cellStyle name="표머릿글(上) 2 3 10 2" xfId="16968"/>
    <cellStyle name="표머릿글(上) 2 3 10 3" xfId="22724"/>
    <cellStyle name="표머릿글(上) 2 3 10 4" xfId="28206"/>
    <cellStyle name="표머릿글(上) 2 3 11" xfId="11897"/>
    <cellStyle name="표머릿글(上) 2 3 12" xfId="17654"/>
    <cellStyle name="표머릿글(上) 2 3 13" xfId="23151"/>
    <cellStyle name="표머릿글(上) 2 3 2" xfId="11027"/>
    <cellStyle name="표머릿글(上) 2 3 2 2" xfId="16969"/>
    <cellStyle name="표머릿글(上) 2 3 2 3" xfId="22725"/>
    <cellStyle name="표머릿글(上) 2 3 2 4" xfId="28207"/>
    <cellStyle name="표머릿글(上) 2 3 3" xfId="11028"/>
    <cellStyle name="표머릿글(上) 2 3 3 2" xfId="16970"/>
    <cellStyle name="표머릿글(上) 2 3 3 3" xfId="22726"/>
    <cellStyle name="표머릿글(上) 2 3 3 4" xfId="28208"/>
    <cellStyle name="표머릿글(上) 2 3 4" xfId="11029"/>
    <cellStyle name="표머릿글(上) 2 3 4 2" xfId="16971"/>
    <cellStyle name="표머릿글(上) 2 3 4 3" xfId="22727"/>
    <cellStyle name="표머릿글(上) 2 3 4 4" xfId="28209"/>
    <cellStyle name="표머릿글(上) 2 3 5" xfId="11030"/>
    <cellStyle name="표머릿글(上) 2 3 5 2" xfId="16972"/>
    <cellStyle name="표머릿글(上) 2 3 5 3" xfId="22728"/>
    <cellStyle name="표머릿글(上) 2 3 5 4" xfId="28210"/>
    <cellStyle name="표머릿글(上) 2 3 6" xfId="11031"/>
    <cellStyle name="표머릿글(上) 2 3 6 2" xfId="16973"/>
    <cellStyle name="표머릿글(上) 2 3 6 3" xfId="22729"/>
    <cellStyle name="표머릿글(上) 2 3 6 4" xfId="28211"/>
    <cellStyle name="표머릿글(上) 2 3 7" xfId="11032"/>
    <cellStyle name="표머릿글(上) 2 3 7 2" xfId="16974"/>
    <cellStyle name="표머릿글(上) 2 3 7 3" xfId="22730"/>
    <cellStyle name="표머릿글(上) 2 3 7 4" xfId="28212"/>
    <cellStyle name="표머릿글(上) 2 3 8" xfId="11033"/>
    <cellStyle name="표머릿글(上) 2 3 8 2" xfId="16975"/>
    <cellStyle name="표머릿글(上) 2 3 8 3" xfId="22731"/>
    <cellStyle name="표머릿글(上) 2 3 8 4" xfId="28213"/>
    <cellStyle name="표머릿글(上) 2 3 9" xfId="11034"/>
    <cellStyle name="표머릿글(上) 2 3 9 2" xfId="16976"/>
    <cellStyle name="표머릿글(上) 2 3 9 3" xfId="22732"/>
    <cellStyle name="표머릿글(上) 2 3 9 4" xfId="28214"/>
    <cellStyle name="표머릿글(上) 2 4" xfId="11035"/>
    <cellStyle name="표머릿글(上) 2 4 2" xfId="16977"/>
    <cellStyle name="표머릿글(上) 2 4 3" xfId="22733"/>
    <cellStyle name="표머릿글(上) 2 4 4" xfId="28215"/>
    <cellStyle name="표머릿글(上) 2 5" xfId="11036"/>
    <cellStyle name="표머릿글(上) 2 5 2" xfId="16978"/>
    <cellStyle name="표머릿글(上) 2 5 3" xfId="22734"/>
    <cellStyle name="표머릿글(上) 2 5 4" xfId="28216"/>
    <cellStyle name="표머릿글(上) 2 6" xfId="11037"/>
    <cellStyle name="표머릿글(上) 2 6 2" xfId="16979"/>
    <cellStyle name="표머릿글(上) 2 6 3" xfId="22735"/>
    <cellStyle name="표머릿글(上) 2 6 4" xfId="28217"/>
    <cellStyle name="표머릿글(上) 2 7" xfId="11038"/>
    <cellStyle name="표머릿글(上) 2 7 2" xfId="16980"/>
    <cellStyle name="표머릿글(上) 2 7 3" xfId="22736"/>
    <cellStyle name="표머릿글(上) 2 7 4" xfId="28218"/>
    <cellStyle name="표머릿글(上) 2 8" xfId="11039"/>
    <cellStyle name="표머릿글(上) 2 8 2" xfId="16981"/>
    <cellStyle name="표머릿글(上) 2 8 3" xfId="22737"/>
    <cellStyle name="표머릿글(上) 2 8 4" xfId="28219"/>
    <cellStyle name="표머릿글(上) 2 9" xfId="11040"/>
    <cellStyle name="표머릿글(上) 2 9 2" xfId="16982"/>
    <cellStyle name="표머릿글(上) 2 9 3" xfId="22738"/>
    <cellStyle name="표머릿글(上) 2 9 4" xfId="28220"/>
    <cellStyle name="표머릿글(上) 3" xfId="5539"/>
    <cellStyle name="표머릿글(上) 3 10" xfId="11532"/>
    <cellStyle name="표머릿글(上) 3 2" xfId="5827"/>
    <cellStyle name="표머릿글(上) 3 2 10" xfId="11800"/>
    <cellStyle name="표머릿글(上) 3 2 2" xfId="11041"/>
    <cellStyle name="표머릿글(上) 3 2 2 2" xfId="16983"/>
    <cellStyle name="표머릿글(上) 3 2 2 3" xfId="22739"/>
    <cellStyle name="표머릿글(上) 3 2 2 4" xfId="28221"/>
    <cellStyle name="표머릿글(上) 3 2 3" xfId="11042"/>
    <cellStyle name="표머릿글(上) 3 2 3 2" xfId="16984"/>
    <cellStyle name="표머릿글(上) 3 2 3 3" xfId="22740"/>
    <cellStyle name="표머릿글(上) 3 2 3 4" xfId="28222"/>
    <cellStyle name="표머릿글(上) 3 2 4" xfId="11043"/>
    <cellStyle name="표머릿글(上) 3 2 4 2" xfId="16985"/>
    <cellStyle name="표머릿글(上) 3 2 4 3" xfId="22741"/>
    <cellStyle name="표머릿글(上) 3 2 4 4" xfId="28223"/>
    <cellStyle name="표머릿글(上) 3 2 5" xfId="11044"/>
    <cellStyle name="표머릿글(上) 3 2 5 2" xfId="16986"/>
    <cellStyle name="표머릿글(上) 3 2 5 3" xfId="22742"/>
    <cellStyle name="표머릿글(上) 3 2 5 4" xfId="28224"/>
    <cellStyle name="표머릿글(上) 3 2 6" xfId="11045"/>
    <cellStyle name="표머릿글(上) 3 2 6 2" xfId="16987"/>
    <cellStyle name="표머릿글(上) 3 2 6 3" xfId="22743"/>
    <cellStyle name="표머릿글(上) 3 2 6 4" xfId="28225"/>
    <cellStyle name="표머릿글(上) 3 2 7" xfId="11046"/>
    <cellStyle name="표머릿글(上) 3 2 7 2" xfId="16988"/>
    <cellStyle name="표머릿글(上) 3 2 7 3" xfId="22744"/>
    <cellStyle name="표머릿글(上) 3 2 7 4" xfId="28226"/>
    <cellStyle name="표머릿글(上) 3 2 8" xfId="11047"/>
    <cellStyle name="표머릿글(上) 3 2 8 2" xfId="16989"/>
    <cellStyle name="표머릿글(上) 3 2 8 3" xfId="22745"/>
    <cellStyle name="표머릿글(上) 3 2 8 4" xfId="28227"/>
    <cellStyle name="표머릿글(上) 3 2 9" xfId="11048"/>
    <cellStyle name="표머릿글(上) 3 2 9 2" xfId="16990"/>
    <cellStyle name="표머릿글(上) 3 2 9 3" xfId="22746"/>
    <cellStyle name="표머릿글(上) 3 2 9 4" xfId="28228"/>
    <cellStyle name="표머릿글(上) 3 3" xfId="6049"/>
    <cellStyle name="표머릿글(上) 3 3 10" xfId="11049"/>
    <cellStyle name="표머릿글(上) 3 3 10 2" xfId="16991"/>
    <cellStyle name="표머릿글(上) 3 3 10 3" xfId="22747"/>
    <cellStyle name="표머릿글(上) 3 3 10 4" xfId="28229"/>
    <cellStyle name="표머릿글(上) 3 3 11" xfId="12021"/>
    <cellStyle name="표머릿글(上) 3 3 12" xfId="17778"/>
    <cellStyle name="표머릿글(上) 3 3 13" xfId="23275"/>
    <cellStyle name="표머릿글(上) 3 3 2" xfId="11050"/>
    <cellStyle name="표머릿글(上) 3 3 2 2" xfId="16992"/>
    <cellStyle name="표머릿글(上) 3 3 2 3" xfId="22748"/>
    <cellStyle name="표머릿글(上) 3 3 2 4" xfId="28230"/>
    <cellStyle name="표머릿글(上) 3 3 3" xfId="11051"/>
    <cellStyle name="표머릿글(上) 3 3 3 2" xfId="16993"/>
    <cellStyle name="표머릿글(上) 3 3 3 3" xfId="22749"/>
    <cellStyle name="표머릿글(上) 3 3 3 4" xfId="28231"/>
    <cellStyle name="표머릿글(上) 3 3 4" xfId="11052"/>
    <cellStyle name="표머릿글(上) 3 3 4 2" xfId="16994"/>
    <cellStyle name="표머릿글(上) 3 3 4 3" xfId="22750"/>
    <cellStyle name="표머릿글(上) 3 3 4 4" xfId="28232"/>
    <cellStyle name="표머릿글(上) 3 3 5" xfId="11053"/>
    <cellStyle name="표머릿글(上) 3 3 5 2" xfId="16995"/>
    <cellStyle name="표머릿글(上) 3 3 5 3" xfId="22751"/>
    <cellStyle name="표머릿글(上) 3 3 5 4" xfId="28233"/>
    <cellStyle name="표머릿글(上) 3 3 6" xfId="11054"/>
    <cellStyle name="표머릿글(上) 3 3 6 2" xfId="16996"/>
    <cellStyle name="표머릿글(上) 3 3 6 3" xfId="22752"/>
    <cellStyle name="표머릿글(上) 3 3 6 4" xfId="28234"/>
    <cellStyle name="표머릿글(上) 3 3 7" xfId="11055"/>
    <cellStyle name="표머릿글(上) 3 3 7 2" xfId="16997"/>
    <cellStyle name="표머릿글(上) 3 3 7 3" xfId="22753"/>
    <cellStyle name="표머릿글(上) 3 3 7 4" xfId="28235"/>
    <cellStyle name="표머릿글(上) 3 3 8" xfId="11056"/>
    <cellStyle name="표머릿글(上) 3 3 8 2" xfId="16998"/>
    <cellStyle name="표머릿글(上) 3 3 8 3" xfId="22754"/>
    <cellStyle name="표머릿글(上) 3 3 8 4" xfId="28236"/>
    <cellStyle name="표머릿글(上) 3 3 9" xfId="11057"/>
    <cellStyle name="표머릿글(上) 3 3 9 2" xfId="16999"/>
    <cellStyle name="표머릿글(上) 3 3 9 3" xfId="22755"/>
    <cellStyle name="표머릿글(上) 3 3 9 4" xfId="28237"/>
    <cellStyle name="표머릿글(上) 3 4" xfId="11058"/>
    <cellStyle name="표머릿글(上) 3 4 2" xfId="17000"/>
    <cellStyle name="표머릿글(上) 3 4 3" xfId="22756"/>
    <cellStyle name="표머릿글(上) 3 4 4" xfId="28238"/>
    <cellStyle name="표머릿글(上) 3 5" xfId="11059"/>
    <cellStyle name="표머릿글(上) 3 5 2" xfId="17001"/>
    <cellStyle name="표머릿글(上) 3 5 3" xfId="22757"/>
    <cellStyle name="표머릿글(上) 3 5 4" xfId="28239"/>
    <cellStyle name="표머릿글(上) 3 6" xfId="11060"/>
    <cellStyle name="표머릿글(上) 3 6 2" xfId="17002"/>
    <cellStyle name="표머릿글(上) 3 6 3" xfId="22758"/>
    <cellStyle name="표머릿글(上) 3 6 4" xfId="28240"/>
    <cellStyle name="표머릿글(上) 3 7" xfId="11061"/>
    <cellStyle name="표머릿글(上) 3 7 2" xfId="17003"/>
    <cellStyle name="표머릿글(上) 3 7 3" xfId="22759"/>
    <cellStyle name="표머릿글(上) 3 7 4" xfId="28241"/>
    <cellStyle name="표머릿글(上) 3 8" xfId="11062"/>
    <cellStyle name="표머릿글(上) 3 8 2" xfId="17004"/>
    <cellStyle name="표머릿글(上) 3 8 3" xfId="22760"/>
    <cellStyle name="표머릿글(上) 3 8 4" xfId="28242"/>
    <cellStyle name="표머릿글(上) 3 9" xfId="11063"/>
    <cellStyle name="표머릿글(上) 3 9 2" xfId="17005"/>
    <cellStyle name="표머릿글(上) 3 9 3" xfId="22761"/>
    <cellStyle name="표머릿글(上) 3 9 4" xfId="28243"/>
    <cellStyle name="표머릿글(上) 4" xfId="5482"/>
    <cellStyle name="표머릿글(上) 4 2" xfId="5770"/>
    <cellStyle name="표머릿글(上) 4 2 10" xfId="11064"/>
    <cellStyle name="표머릿글(上) 4 2 10 2" xfId="17006"/>
    <cellStyle name="표머릿글(上) 4 2 10 3" xfId="22762"/>
    <cellStyle name="표머릿글(上) 4 2 10 4" xfId="28244"/>
    <cellStyle name="표머릿글(上) 4 2 11" xfId="11743"/>
    <cellStyle name="표머릿글(上) 4 2 12" xfId="23023"/>
    <cellStyle name="표머릿글(上) 4 2 2" xfId="11065"/>
    <cellStyle name="표머릿글(上) 4 2 2 2" xfId="17007"/>
    <cellStyle name="표머릿글(上) 4 2 2 3" xfId="22763"/>
    <cellStyle name="표머릿글(上) 4 2 2 4" xfId="28245"/>
    <cellStyle name="표머릿글(上) 4 2 3" xfId="11066"/>
    <cellStyle name="표머릿글(上) 4 2 3 2" xfId="17008"/>
    <cellStyle name="표머릿글(上) 4 2 3 3" xfId="22764"/>
    <cellStyle name="표머릿글(上) 4 2 3 4" xfId="28246"/>
    <cellStyle name="표머릿글(上) 4 2 4" xfId="11067"/>
    <cellStyle name="표머릿글(上) 4 2 4 2" xfId="17009"/>
    <cellStyle name="표머릿글(上) 4 2 4 3" xfId="22765"/>
    <cellStyle name="표머릿글(上) 4 2 4 4" xfId="28247"/>
    <cellStyle name="표머릿글(上) 4 2 5" xfId="11068"/>
    <cellStyle name="표머릿글(上) 4 2 5 2" xfId="17010"/>
    <cellStyle name="표머릿글(上) 4 2 5 3" xfId="22766"/>
    <cellStyle name="표머릿글(上) 4 2 5 4" xfId="28248"/>
    <cellStyle name="표머릿글(上) 4 2 6" xfId="11069"/>
    <cellStyle name="표머릿글(上) 4 2 6 2" xfId="17011"/>
    <cellStyle name="표머릿글(上) 4 2 6 3" xfId="22767"/>
    <cellStyle name="표머릿글(上) 4 2 6 4" xfId="28249"/>
    <cellStyle name="표머릿글(上) 4 2 7" xfId="11070"/>
    <cellStyle name="표머릿글(上) 4 2 7 2" xfId="17012"/>
    <cellStyle name="표머릿글(上) 4 2 7 3" xfId="22768"/>
    <cellStyle name="표머릿글(上) 4 2 7 4" xfId="28250"/>
    <cellStyle name="표머릿글(上) 4 2 8" xfId="11071"/>
    <cellStyle name="표머릿글(上) 4 2 8 2" xfId="17013"/>
    <cellStyle name="표머릿글(上) 4 2 8 3" xfId="22769"/>
    <cellStyle name="표머릿글(上) 4 2 8 4" xfId="28251"/>
    <cellStyle name="표머릿글(上) 4 2 9" xfId="11072"/>
    <cellStyle name="표머릿글(上) 4 2 9 2" xfId="17014"/>
    <cellStyle name="표머릿글(上) 4 2 9 3" xfId="22770"/>
    <cellStyle name="표머릿글(上) 4 2 9 4" xfId="28252"/>
    <cellStyle name="표머릿글(上) 4 3" xfId="5995"/>
    <cellStyle name="표머릿글(上) 4 3 10" xfId="11073"/>
    <cellStyle name="표머릿글(上) 4 3 10 2" xfId="17015"/>
    <cellStyle name="표머릿글(上) 4 3 10 3" xfId="22771"/>
    <cellStyle name="표머릿글(上) 4 3 10 4" xfId="28253"/>
    <cellStyle name="표머릿글(上) 4 3 11" xfId="11968"/>
    <cellStyle name="표머릿글(上) 4 3 12" xfId="17725"/>
    <cellStyle name="표머릿글(上) 4 3 13" xfId="23222"/>
    <cellStyle name="표머릿글(上) 4 3 2" xfId="11074"/>
    <cellStyle name="표머릿글(上) 4 3 2 2" xfId="17016"/>
    <cellStyle name="표머릿글(上) 4 3 2 3" xfId="22772"/>
    <cellStyle name="표머릿글(上) 4 3 2 4" xfId="28254"/>
    <cellStyle name="표머릿글(上) 4 3 3" xfId="11075"/>
    <cellStyle name="표머릿글(上) 4 3 3 2" xfId="17017"/>
    <cellStyle name="표머릿글(上) 4 3 3 3" xfId="22773"/>
    <cellStyle name="표머릿글(上) 4 3 3 4" xfId="28255"/>
    <cellStyle name="표머릿글(上) 4 3 4" xfId="11076"/>
    <cellStyle name="표머릿글(上) 4 3 4 2" xfId="17018"/>
    <cellStyle name="표머릿글(上) 4 3 4 3" xfId="22774"/>
    <cellStyle name="표머릿글(上) 4 3 4 4" xfId="28256"/>
    <cellStyle name="표머릿글(上) 4 3 5" xfId="11077"/>
    <cellStyle name="표머릿글(上) 4 3 5 2" xfId="17019"/>
    <cellStyle name="표머릿글(上) 4 3 5 3" xfId="22775"/>
    <cellStyle name="표머릿글(上) 4 3 5 4" xfId="28257"/>
    <cellStyle name="표머릿글(上) 4 3 6" xfId="11078"/>
    <cellStyle name="표머릿글(上) 4 3 6 2" xfId="17020"/>
    <cellStyle name="표머릿글(上) 4 3 6 3" xfId="22776"/>
    <cellStyle name="표머릿글(上) 4 3 6 4" xfId="28258"/>
    <cellStyle name="표머릿글(上) 4 3 7" xfId="11079"/>
    <cellStyle name="표머릿글(上) 4 3 7 2" xfId="17021"/>
    <cellStyle name="표머릿글(上) 4 3 7 3" xfId="22777"/>
    <cellStyle name="표머릿글(上) 4 3 7 4" xfId="28259"/>
    <cellStyle name="표머릿글(上) 4 3 8" xfId="11080"/>
    <cellStyle name="표머릿글(上) 4 3 8 2" xfId="17022"/>
    <cellStyle name="표머릿글(上) 4 3 8 3" xfId="22778"/>
    <cellStyle name="표머릿글(上) 4 3 8 4" xfId="28260"/>
    <cellStyle name="표머릿글(上) 4 3 9" xfId="11081"/>
    <cellStyle name="표머릿글(上) 4 3 9 2" xfId="17023"/>
    <cellStyle name="표머릿글(上) 4 3 9 3" xfId="22779"/>
    <cellStyle name="표머릿글(上) 4 3 9 4" xfId="28261"/>
    <cellStyle name="표머릿글(上) 4 4" xfId="11082"/>
    <cellStyle name="표머릿글(上) 4 4 2" xfId="17024"/>
    <cellStyle name="표머릿글(上) 4 4 3" xfId="22780"/>
    <cellStyle name="표머릿글(上) 4 4 4" xfId="28262"/>
    <cellStyle name="표머릿글(上) 4 5" xfId="11083"/>
    <cellStyle name="표머릿글(上) 4 5 2" xfId="17025"/>
    <cellStyle name="표머릿글(上) 4 5 3" xfId="22781"/>
    <cellStyle name="표머릿글(上) 4 5 4" xfId="28263"/>
    <cellStyle name="표머릿글(上) 4 6" xfId="11084"/>
    <cellStyle name="표머릿글(上) 4 6 2" xfId="17026"/>
    <cellStyle name="표머릿글(上) 4 6 3" xfId="22782"/>
    <cellStyle name="표머릿글(上) 4 6 4" xfId="28264"/>
    <cellStyle name="표머릿글(上) 4 7" xfId="11085"/>
    <cellStyle name="표머릿글(上) 4 7 2" xfId="17027"/>
    <cellStyle name="표머릿글(上) 4 7 3" xfId="22783"/>
    <cellStyle name="표머릿글(上) 4 7 4" xfId="28265"/>
    <cellStyle name="표머릿글(上) 4 8" xfId="11086"/>
    <cellStyle name="표머릿글(上) 4 8 2" xfId="17028"/>
    <cellStyle name="표머릿글(上) 4 8 3" xfId="22784"/>
    <cellStyle name="표머릿글(上) 4 8 4" xfId="28266"/>
    <cellStyle name="표머릿글(上) 4 9" xfId="11476"/>
    <cellStyle name="표머릿글(上) 5" xfId="11087"/>
    <cellStyle name="표머릿글(上) 5 2" xfId="17029"/>
    <cellStyle name="표머릿글(上) 5 3" xfId="22785"/>
    <cellStyle name="표머릿글(上) 5 4" xfId="28267"/>
    <cellStyle name="표머릿글(上) 6" xfId="11088"/>
    <cellStyle name="표머릿글(上) 6 2" xfId="17030"/>
    <cellStyle name="표머릿글(上) 6 3" xfId="22786"/>
    <cellStyle name="표머릿글(上) 6 4" xfId="28268"/>
    <cellStyle name="표머릿글(上) 7" xfId="11089"/>
    <cellStyle name="표머릿글(上) 7 2" xfId="17031"/>
    <cellStyle name="표머릿글(上) 7 3" xfId="22787"/>
    <cellStyle name="표머릿글(上) 7 4" xfId="28269"/>
    <cellStyle name="표머릿글(上) 8" xfId="11090"/>
    <cellStyle name="표머릿글(上) 8 2" xfId="17032"/>
    <cellStyle name="표머릿글(上) 8 3" xfId="22788"/>
    <cellStyle name="표머릿글(上) 8 4" xfId="28270"/>
    <cellStyle name="표머릿글(上) 9" xfId="11091"/>
    <cellStyle name="표머릿글(上) 9 2" xfId="17033"/>
    <cellStyle name="표머릿글(上) 9 3" xfId="22789"/>
    <cellStyle name="표머릿글(上) 9 4" xfId="28271"/>
    <cellStyle name="표머릿글(中)" xfId="674"/>
    <cellStyle name="표머릿글(下)" xfId="675"/>
    <cellStyle name="표상단" xfId="4880"/>
    <cellStyle name="표상단 2" xfId="5543"/>
    <cellStyle name="표상단 2 2" xfId="5831"/>
    <cellStyle name="표상단 2 2 10" xfId="17566"/>
    <cellStyle name="표상단 2 2 2" xfId="11092"/>
    <cellStyle name="표상단 2 2 2 2" xfId="17034"/>
    <cellStyle name="표상단 2 2 2 3" xfId="28272"/>
    <cellStyle name="표상단 2 2 3" xfId="11093"/>
    <cellStyle name="표상단 2 2 3 2" xfId="17035"/>
    <cellStyle name="표상단 2 2 3 3" xfId="28273"/>
    <cellStyle name="표상단 2 2 4" xfId="11094"/>
    <cellStyle name="표상단 2 2 4 2" xfId="17036"/>
    <cellStyle name="표상단 2 2 4 3" xfId="28274"/>
    <cellStyle name="표상단 2 2 5" xfId="11095"/>
    <cellStyle name="표상단 2 2 5 2" xfId="17037"/>
    <cellStyle name="표상단 2 2 5 3" xfId="28275"/>
    <cellStyle name="표상단 2 2 6" xfId="11096"/>
    <cellStyle name="표상단 2 2 6 2" xfId="17038"/>
    <cellStyle name="표상단 2 2 6 3" xfId="28276"/>
    <cellStyle name="표상단 2 2 7" xfId="11097"/>
    <cellStyle name="표상단 2 2 7 2" xfId="17039"/>
    <cellStyle name="표상단 2 2 7 3" xfId="28277"/>
    <cellStyle name="표상단 2 2 8" xfId="11098"/>
    <cellStyle name="표상단 2 2 8 2" xfId="17040"/>
    <cellStyle name="표상단 2 2 8 3" xfId="28278"/>
    <cellStyle name="표상단 2 2 9" xfId="11804"/>
    <cellStyle name="표상단 2 3" xfId="6053"/>
    <cellStyle name="표상단 2 3 2" xfId="12025"/>
    <cellStyle name="표상단 2 4" xfId="11099"/>
    <cellStyle name="표상단 2 4 2" xfId="17041"/>
    <cellStyle name="표상단 2 4 3" xfId="28279"/>
    <cellStyle name="표상단 2 5" xfId="11100"/>
    <cellStyle name="표상단 2 5 2" xfId="17042"/>
    <cellStyle name="표상단 2 5 3" xfId="28280"/>
    <cellStyle name="표상단 2 6" xfId="11536"/>
    <cellStyle name="표상단 3" xfId="5426"/>
    <cellStyle name="표상단 3 10" xfId="11420"/>
    <cellStyle name="표상단 3 11" xfId="17217"/>
    <cellStyle name="표상단 3 12" xfId="11254"/>
    <cellStyle name="표상단 3 2" xfId="5714"/>
    <cellStyle name="표상단 3 2 10" xfId="11687"/>
    <cellStyle name="표상단 3 2 11" xfId="17456"/>
    <cellStyle name="표상단 3 2 12" xfId="22976"/>
    <cellStyle name="표상단 3 2 2" xfId="11101"/>
    <cellStyle name="표상단 3 2 2 2" xfId="17043"/>
    <cellStyle name="표상단 3 2 2 3" xfId="28281"/>
    <cellStyle name="표상단 3 2 3" xfId="11102"/>
    <cellStyle name="표상단 3 2 3 2" xfId="17044"/>
    <cellStyle name="표상단 3 2 3 3" xfId="28282"/>
    <cellStyle name="표상단 3 2 4" xfId="11103"/>
    <cellStyle name="표상단 3 2 4 2" xfId="17045"/>
    <cellStyle name="표상단 3 2 4 3" xfId="28283"/>
    <cellStyle name="표상단 3 2 5" xfId="11104"/>
    <cellStyle name="표상단 3 2 5 2" xfId="17046"/>
    <cellStyle name="표상단 3 2 5 3" xfId="28284"/>
    <cellStyle name="표상단 3 2 6" xfId="11105"/>
    <cellStyle name="표상단 3 2 6 2" xfId="17047"/>
    <cellStyle name="표상단 3 2 6 3" xfId="28285"/>
    <cellStyle name="표상단 3 2 7" xfId="11106"/>
    <cellStyle name="표상단 3 2 7 2" xfId="17048"/>
    <cellStyle name="표상단 3 2 7 3" xfId="28286"/>
    <cellStyle name="표상단 3 2 8" xfId="11107"/>
    <cellStyle name="표상단 3 2 8 2" xfId="17049"/>
    <cellStyle name="표상단 3 2 8 3" xfId="28287"/>
    <cellStyle name="표상단 3 2 9" xfId="11108"/>
    <cellStyle name="표상단 3 2 9 2" xfId="17050"/>
    <cellStyle name="표상단 3 2 9 3" xfId="28288"/>
    <cellStyle name="표상단 3 3" xfId="5950"/>
    <cellStyle name="표상단 3 3 10" xfId="11109"/>
    <cellStyle name="표상단 3 3 10 2" xfId="17051"/>
    <cellStyle name="표상단 3 3 10 3" xfId="28289"/>
    <cellStyle name="표상단 3 3 11" xfId="11923"/>
    <cellStyle name="표상단 3 3 12" xfId="17680"/>
    <cellStyle name="표상단 3 3 13" xfId="23177"/>
    <cellStyle name="표상단 3 3 2" xfId="11110"/>
    <cellStyle name="표상단 3 3 2 2" xfId="17052"/>
    <cellStyle name="표상단 3 3 2 3" xfId="28290"/>
    <cellStyle name="표상단 3 3 3" xfId="11111"/>
    <cellStyle name="표상단 3 3 3 2" xfId="17053"/>
    <cellStyle name="표상단 3 3 3 3" xfId="28291"/>
    <cellStyle name="표상단 3 3 4" xfId="11112"/>
    <cellStyle name="표상단 3 3 4 2" xfId="17054"/>
    <cellStyle name="표상단 3 3 4 3" xfId="28292"/>
    <cellStyle name="표상단 3 3 5" xfId="11113"/>
    <cellStyle name="표상단 3 3 5 2" xfId="17055"/>
    <cellStyle name="표상단 3 3 5 3" xfId="28293"/>
    <cellStyle name="표상단 3 3 6" xfId="11114"/>
    <cellStyle name="표상단 3 3 6 2" xfId="17056"/>
    <cellStyle name="표상단 3 3 6 3" xfId="28294"/>
    <cellStyle name="표상단 3 3 7" xfId="11115"/>
    <cellStyle name="표상단 3 3 7 2" xfId="17057"/>
    <cellStyle name="표상단 3 3 7 3" xfId="28295"/>
    <cellStyle name="표상단 3 3 8" xfId="11116"/>
    <cellStyle name="표상단 3 3 8 2" xfId="17058"/>
    <cellStyle name="표상단 3 3 8 3" xfId="28296"/>
    <cellStyle name="표상단 3 3 9" xfId="11117"/>
    <cellStyle name="표상단 3 3 9 2" xfId="17059"/>
    <cellStyle name="표상단 3 3 9 3" xfId="28297"/>
    <cellStyle name="표상단 3 4" xfId="11118"/>
    <cellStyle name="표상단 3 4 2" xfId="17060"/>
    <cellStyle name="표상단 3 4 3" xfId="28298"/>
    <cellStyle name="표상단 3 5" xfId="11119"/>
    <cellStyle name="표상단 3 5 2" xfId="17061"/>
    <cellStyle name="표상단 3 5 3" xfId="28299"/>
    <cellStyle name="표상단 3 6" xfId="11120"/>
    <cellStyle name="표상단 3 6 2" xfId="17062"/>
    <cellStyle name="표상단 3 6 3" xfId="28300"/>
    <cellStyle name="표상단 3 7" xfId="11121"/>
    <cellStyle name="표상단 3 7 2" xfId="17063"/>
    <cellStyle name="표상단 3 7 3" xfId="28301"/>
    <cellStyle name="표상단 3 8" xfId="11122"/>
    <cellStyle name="표상단 3 8 2" xfId="17064"/>
    <cellStyle name="표상단 3 8 3" xfId="28302"/>
    <cellStyle name="표상단 3 9" xfId="11123"/>
    <cellStyle name="표상단 3 9 2" xfId="17065"/>
    <cellStyle name="표상단 3 9 3" xfId="28303"/>
    <cellStyle name="표상단 4" xfId="5464"/>
    <cellStyle name="표상단 4 10" xfId="17251"/>
    <cellStyle name="표상단 4 11" xfId="22874"/>
    <cellStyle name="표상단 4 2" xfId="5752"/>
    <cellStyle name="표상단 4 2 2" xfId="11124"/>
    <cellStyle name="표상단 4 2 2 2" xfId="17066"/>
    <cellStyle name="표상단 4 2 2 3" xfId="28304"/>
    <cellStyle name="표상단 4 2 3" xfId="11725"/>
    <cellStyle name="표상단 4 2 4" xfId="17492"/>
    <cellStyle name="표상단 4 3" xfId="5979"/>
    <cellStyle name="표상단 4 3 10" xfId="11125"/>
    <cellStyle name="표상단 4 3 10 2" xfId="17067"/>
    <cellStyle name="표상단 4 3 10 3" xfId="28305"/>
    <cellStyle name="표상단 4 3 11" xfId="11952"/>
    <cellStyle name="표상단 4 3 12" xfId="17709"/>
    <cellStyle name="표상단 4 3 13" xfId="23206"/>
    <cellStyle name="표상단 4 3 2" xfId="11126"/>
    <cellStyle name="표상단 4 3 2 2" xfId="17068"/>
    <cellStyle name="표상단 4 3 2 3" xfId="28306"/>
    <cellStyle name="표상단 4 3 3" xfId="11127"/>
    <cellStyle name="표상단 4 3 3 2" xfId="17069"/>
    <cellStyle name="표상단 4 3 3 3" xfId="28307"/>
    <cellStyle name="표상단 4 3 4" xfId="11128"/>
    <cellStyle name="표상단 4 3 4 2" xfId="17070"/>
    <cellStyle name="표상단 4 3 4 3" xfId="28308"/>
    <cellStyle name="표상단 4 3 5" xfId="11129"/>
    <cellStyle name="표상단 4 3 5 2" xfId="17071"/>
    <cellStyle name="표상단 4 3 5 3" xfId="28309"/>
    <cellStyle name="표상단 4 3 6" xfId="11130"/>
    <cellStyle name="표상단 4 3 6 2" xfId="17072"/>
    <cellStyle name="표상단 4 3 6 3" xfId="28310"/>
    <cellStyle name="표상단 4 3 7" xfId="11131"/>
    <cellStyle name="표상단 4 3 7 2" xfId="17073"/>
    <cellStyle name="표상단 4 3 7 3" xfId="28311"/>
    <cellStyle name="표상단 4 3 8" xfId="11132"/>
    <cellStyle name="표상단 4 3 8 2" xfId="17074"/>
    <cellStyle name="표상단 4 3 8 3" xfId="28312"/>
    <cellStyle name="표상단 4 3 9" xfId="11133"/>
    <cellStyle name="표상단 4 3 9 2" xfId="17075"/>
    <cellStyle name="표상단 4 3 9 3" xfId="28313"/>
    <cellStyle name="표상단 4 4" xfId="11134"/>
    <cellStyle name="표상단 4 4 2" xfId="17076"/>
    <cellStyle name="표상단 4 4 3" xfId="28314"/>
    <cellStyle name="표상단 4 5" xfId="11135"/>
    <cellStyle name="표상단 4 5 2" xfId="17077"/>
    <cellStyle name="표상단 4 5 3" xfId="28315"/>
    <cellStyle name="표상단 4 6" xfId="11136"/>
    <cellStyle name="표상단 4 6 2" xfId="17078"/>
    <cellStyle name="표상단 4 6 3" xfId="28316"/>
    <cellStyle name="표상단 4 7" xfId="11137"/>
    <cellStyle name="표상단 4 7 2" xfId="17079"/>
    <cellStyle name="표상단 4 7 3" xfId="28317"/>
    <cellStyle name="표상단 4 8" xfId="11138"/>
    <cellStyle name="표상단 4 8 2" xfId="17080"/>
    <cellStyle name="표상단 4 8 3" xfId="28318"/>
    <cellStyle name="표상단 4 9" xfId="11458"/>
    <cellStyle name="표상단 5" xfId="5616"/>
    <cellStyle name="표상단 5 2" xfId="11597"/>
    <cellStyle name="표상단 6" xfId="11139"/>
    <cellStyle name="표상단 6 2" xfId="17081"/>
    <cellStyle name="표상단 6 3" xfId="28319"/>
    <cellStyle name="表示済みのハイパーリンク_~8004112" xfId="676"/>
    <cellStyle name="표제목" xfId="4881"/>
    <cellStyle name="표제목 2" xfId="5342"/>
    <cellStyle name="표제목 2 2" xfId="5579"/>
    <cellStyle name="표제목 2 2 2" xfId="5867"/>
    <cellStyle name="표제목 2 2 2 2" xfId="11140"/>
    <cellStyle name="표제목 2 2 2 2 2" xfId="17082"/>
    <cellStyle name="표제목 2 2 2 2 3" xfId="22790"/>
    <cellStyle name="표제목 2 2 2 2 4" xfId="28320"/>
    <cellStyle name="표제목 2 2 2 3" xfId="11141"/>
    <cellStyle name="표제목 2 2 2 3 2" xfId="17083"/>
    <cellStyle name="표제목 2 2 2 3 3" xfId="22791"/>
    <cellStyle name="표제목 2 2 2 3 4" xfId="28321"/>
    <cellStyle name="표제목 2 2 2 4" xfId="11142"/>
    <cellStyle name="표제목 2 2 2 4 2" xfId="17084"/>
    <cellStyle name="표제목 2 2 2 4 3" xfId="22792"/>
    <cellStyle name="표제목 2 2 2 4 4" xfId="28322"/>
    <cellStyle name="표제목 2 2 2 5" xfId="11143"/>
    <cellStyle name="표제목 2 2 2 5 2" xfId="17085"/>
    <cellStyle name="표제목 2 2 2 5 3" xfId="22793"/>
    <cellStyle name="표제목 2 2 2 5 4" xfId="28323"/>
    <cellStyle name="표제목 2 2 2 6" xfId="11144"/>
    <cellStyle name="표제목 2 2 2 6 2" xfId="17086"/>
    <cellStyle name="표제목 2 2 2 6 3" xfId="22794"/>
    <cellStyle name="표제목 2 2 2 6 4" xfId="28324"/>
    <cellStyle name="표제목 2 2 2 7" xfId="11840"/>
    <cellStyle name="표제목 2 2 2 8" xfId="17601"/>
    <cellStyle name="표제목 2 2 3" xfId="11145"/>
    <cellStyle name="표제목 2 2 3 2" xfId="17087"/>
    <cellStyle name="표제목 2 2 3 3" xfId="22795"/>
    <cellStyle name="표제목 2 2 3 4" xfId="28325"/>
    <cellStyle name="표제목 2 2 4" xfId="11146"/>
    <cellStyle name="표제목 2 2 4 2" xfId="17088"/>
    <cellStyle name="표제목 2 2 4 3" xfId="22796"/>
    <cellStyle name="표제목 2 2 4 4" xfId="28326"/>
    <cellStyle name="표제목 2 2 5" xfId="11147"/>
    <cellStyle name="표제목 2 2 5 2" xfId="17089"/>
    <cellStyle name="표제목 2 2 5 3" xfId="22797"/>
    <cellStyle name="표제목 2 2 5 4" xfId="28327"/>
    <cellStyle name="표제목 2 2 6" xfId="11148"/>
    <cellStyle name="표제목 2 2 6 2" xfId="17090"/>
    <cellStyle name="표제목 2 2 6 3" xfId="22798"/>
    <cellStyle name="표제목 2 2 6 4" xfId="28328"/>
    <cellStyle name="표제목 2 2 7" xfId="11149"/>
    <cellStyle name="표제목 2 2 7 2" xfId="17091"/>
    <cellStyle name="표제목 2 2 7 3" xfId="22799"/>
    <cellStyle name="표제목 2 2 7 4" xfId="28329"/>
    <cellStyle name="표제목 2 2 8" xfId="11150"/>
    <cellStyle name="표제목 2 2 8 2" xfId="17092"/>
    <cellStyle name="표제목 2 2 8 3" xfId="22800"/>
    <cellStyle name="표제목 2 2 8 4" xfId="28330"/>
    <cellStyle name="표제목 2 2 9" xfId="11151"/>
    <cellStyle name="표제목 2 2 9 2" xfId="17093"/>
    <cellStyle name="표제목 2 2 9 3" xfId="22801"/>
    <cellStyle name="표제목 2 2 9 4" xfId="28331"/>
    <cellStyle name="표제목 2 3" xfId="5591"/>
    <cellStyle name="표제목 2 3 2" xfId="5879"/>
    <cellStyle name="표제목 2 3 2 10" xfId="11152"/>
    <cellStyle name="표제목 2 3 2 10 2" xfId="17094"/>
    <cellStyle name="표제목 2 3 2 10 3" xfId="22802"/>
    <cellStyle name="표제목 2 3 2 10 4" xfId="28332"/>
    <cellStyle name="표제목 2 3 2 11" xfId="11852"/>
    <cellStyle name="표제목 2 3 2 12" xfId="23106"/>
    <cellStyle name="표제목 2 3 2 2" xfId="11153"/>
    <cellStyle name="표제목 2 3 2 2 2" xfId="17095"/>
    <cellStyle name="표제목 2 3 2 2 3" xfId="22803"/>
    <cellStyle name="표제목 2 3 2 2 4" xfId="28333"/>
    <cellStyle name="표제목 2 3 2 3" xfId="11154"/>
    <cellStyle name="표제목 2 3 2 3 2" xfId="17096"/>
    <cellStyle name="표제목 2 3 2 3 3" xfId="22804"/>
    <cellStyle name="표제목 2 3 2 3 4" xfId="28334"/>
    <cellStyle name="표제목 2 3 2 4" xfId="11155"/>
    <cellStyle name="표제목 2 3 2 4 2" xfId="17097"/>
    <cellStyle name="표제목 2 3 2 4 3" xfId="22805"/>
    <cellStyle name="표제목 2 3 2 4 4" xfId="28335"/>
    <cellStyle name="표제목 2 3 2 5" xfId="11156"/>
    <cellStyle name="표제목 2 3 2 5 2" xfId="17098"/>
    <cellStyle name="표제목 2 3 2 5 3" xfId="22806"/>
    <cellStyle name="표제목 2 3 2 5 4" xfId="28336"/>
    <cellStyle name="표제목 2 3 2 6" xfId="11157"/>
    <cellStyle name="표제목 2 3 2 6 2" xfId="17099"/>
    <cellStyle name="표제목 2 3 2 6 3" xfId="22807"/>
    <cellStyle name="표제목 2 3 2 6 4" xfId="28337"/>
    <cellStyle name="표제목 2 3 2 7" xfId="11158"/>
    <cellStyle name="표제목 2 3 2 7 2" xfId="17100"/>
    <cellStyle name="표제목 2 3 2 7 3" xfId="22808"/>
    <cellStyle name="표제목 2 3 2 7 4" xfId="28338"/>
    <cellStyle name="표제목 2 3 2 8" xfId="11159"/>
    <cellStyle name="표제목 2 3 2 8 2" xfId="17101"/>
    <cellStyle name="표제목 2 3 2 8 3" xfId="22809"/>
    <cellStyle name="표제목 2 3 2 8 4" xfId="28339"/>
    <cellStyle name="표제목 2 3 2 9" xfId="11160"/>
    <cellStyle name="표제목 2 3 2 9 2" xfId="17102"/>
    <cellStyle name="표제목 2 3 2 9 3" xfId="22810"/>
    <cellStyle name="표제목 2 3 2 9 4" xfId="28340"/>
    <cellStyle name="표제목 2 3 3" xfId="6084"/>
    <cellStyle name="표제목 2 3 3 10" xfId="11161"/>
    <cellStyle name="표제목 2 3 3 10 2" xfId="17103"/>
    <cellStyle name="표제목 2 3 3 10 3" xfId="22811"/>
    <cellStyle name="표제목 2 3 3 10 4" xfId="28341"/>
    <cellStyle name="표제목 2 3 3 11" xfId="12056"/>
    <cellStyle name="표제목 2 3 3 12" xfId="17812"/>
    <cellStyle name="표제목 2 3 3 13" xfId="23309"/>
    <cellStyle name="표제목 2 3 3 2" xfId="11162"/>
    <cellStyle name="표제목 2 3 3 2 2" xfId="17104"/>
    <cellStyle name="표제목 2 3 3 2 3" xfId="22812"/>
    <cellStyle name="표제목 2 3 3 2 4" xfId="28342"/>
    <cellStyle name="표제목 2 3 3 3" xfId="11163"/>
    <cellStyle name="표제목 2 3 3 3 2" xfId="17105"/>
    <cellStyle name="표제목 2 3 3 3 3" xfId="22813"/>
    <cellStyle name="표제목 2 3 3 3 4" xfId="28343"/>
    <cellStyle name="표제목 2 3 3 4" xfId="11164"/>
    <cellStyle name="표제목 2 3 3 4 2" xfId="17106"/>
    <cellStyle name="표제목 2 3 3 4 3" xfId="22814"/>
    <cellStyle name="표제목 2 3 3 4 4" xfId="28344"/>
    <cellStyle name="표제목 2 3 3 5" xfId="11165"/>
    <cellStyle name="표제목 2 3 3 5 2" xfId="17107"/>
    <cellStyle name="표제목 2 3 3 5 3" xfId="22815"/>
    <cellStyle name="표제목 2 3 3 5 4" xfId="28345"/>
    <cellStyle name="표제목 2 3 3 6" xfId="11166"/>
    <cellStyle name="표제목 2 3 3 6 2" xfId="17108"/>
    <cellStyle name="표제목 2 3 3 6 3" xfId="22816"/>
    <cellStyle name="표제목 2 3 3 6 4" xfId="28346"/>
    <cellStyle name="표제목 2 3 3 7" xfId="11167"/>
    <cellStyle name="표제목 2 3 3 7 2" xfId="17109"/>
    <cellStyle name="표제목 2 3 3 7 3" xfId="22817"/>
    <cellStyle name="표제목 2 3 3 7 4" xfId="28347"/>
    <cellStyle name="표제목 2 3 3 8" xfId="11168"/>
    <cellStyle name="표제목 2 3 3 8 2" xfId="17110"/>
    <cellStyle name="표제목 2 3 3 8 3" xfId="22818"/>
    <cellStyle name="표제목 2 3 3 8 4" xfId="28348"/>
    <cellStyle name="표제목 2 3 3 9" xfId="11169"/>
    <cellStyle name="표제목 2 3 3 9 2" xfId="17111"/>
    <cellStyle name="표제목 2 3 3 9 3" xfId="22819"/>
    <cellStyle name="표제목 2 3 3 9 4" xfId="28349"/>
    <cellStyle name="표제목 2 3 4" xfId="11170"/>
    <cellStyle name="표제목 2 3 4 2" xfId="17112"/>
    <cellStyle name="표제목 2 3 4 3" xfId="22820"/>
    <cellStyle name="표제목 2 3 4 4" xfId="28350"/>
    <cellStyle name="표제목 2 3 5" xfId="11171"/>
    <cellStyle name="표제목 2 3 5 2" xfId="17113"/>
    <cellStyle name="표제목 2 3 5 3" xfId="22821"/>
    <cellStyle name="표제목 2 3 5 4" xfId="28351"/>
    <cellStyle name="표제목 2 3 6" xfId="11172"/>
    <cellStyle name="표제목 2 3 6 2" xfId="17114"/>
    <cellStyle name="표제목 2 3 6 3" xfId="22822"/>
    <cellStyle name="표제목 2 3 6 4" xfId="28352"/>
    <cellStyle name="표제목 2 3 7" xfId="11576"/>
    <cellStyle name="표제목 2 4" xfId="5639"/>
    <cellStyle name="표제목 2 4 2" xfId="11173"/>
    <cellStyle name="표제목 2 4 2 2" xfId="17115"/>
    <cellStyle name="표제목 2 4 2 3" xfId="22823"/>
    <cellStyle name="표제목 2 4 2 4" xfId="28353"/>
    <cellStyle name="표제목 2 4 3" xfId="11174"/>
    <cellStyle name="표제목 2 4 3 2" xfId="17116"/>
    <cellStyle name="표제목 2 4 3 3" xfId="22824"/>
    <cellStyle name="표제목 2 4 3 4" xfId="28354"/>
    <cellStyle name="표제목 2 4 4" xfId="11175"/>
    <cellStyle name="표제목 2 4 4 2" xfId="17117"/>
    <cellStyle name="표제목 2 4 4 3" xfId="22825"/>
    <cellStyle name="표제목 2 4 4 4" xfId="28355"/>
    <cellStyle name="표제목 2 4 5" xfId="11176"/>
    <cellStyle name="표제목 2 4 5 2" xfId="17118"/>
    <cellStyle name="표제목 2 4 5 3" xfId="22826"/>
    <cellStyle name="표제목 2 4 5 4" xfId="28356"/>
    <cellStyle name="표제목 2 4 6" xfId="11177"/>
    <cellStyle name="표제목 2 4 6 2" xfId="17119"/>
    <cellStyle name="표제목 2 4 6 3" xfId="22827"/>
    <cellStyle name="표제목 2 4 6 4" xfId="28357"/>
    <cellStyle name="표제목 2 4 7" xfId="11612"/>
    <cellStyle name="표제목 2 4 8" xfId="17383"/>
    <cellStyle name="표제목 2 5" xfId="5885"/>
    <cellStyle name="표제목 2 5 10" xfId="11178"/>
    <cellStyle name="표제목 2 5 10 2" xfId="17120"/>
    <cellStyle name="표제목 2 5 10 3" xfId="22828"/>
    <cellStyle name="표제목 2 5 10 4" xfId="28358"/>
    <cellStyle name="표제목 2 5 11" xfId="11858"/>
    <cellStyle name="표제목 2 5 12" xfId="17615"/>
    <cellStyle name="표제목 2 5 13" xfId="23112"/>
    <cellStyle name="표제목 2 5 2" xfId="11179"/>
    <cellStyle name="표제목 2 5 2 2" xfId="17121"/>
    <cellStyle name="표제목 2 5 2 3" xfId="22829"/>
    <cellStyle name="표제목 2 5 2 4" xfId="28359"/>
    <cellStyle name="표제목 2 5 3" xfId="11180"/>
    <cellStyle name="표제목 2 5 3 2" xfId="17122"/>
    <cellStyle name="표제목 2 5 3 3" xfId="22830"/>
    <cellStyle name="표제목 2 5 3 4" xfId="28360"/>
    <cellStyle name="표제목 2 5 4" xfId="11181"/>
    <cellStyle name="표제목 2 5 4 2" xfId="17123"/>
    <cellStyle name="표제목 2 5 4 3" xfId="22831"/>
    <cellStyle name="표제목 2 5 4 4" xfId="28361"/>
    <cellStyle name="표제목 2 5 5" xfId="11182"/>
    <cellStyle name="표제목 2 5 5 2" xfId="17124"/>
    <cellStyle name="표제목 2 5 5 3" xfId="22832"/>
    <cellStyle name="표제목 2 5 5 4" xfId="28362"/>
    <cellStyle name="표제목 2 5 6" xfId="11183"/>
    <cellStyle name="표제목 2 5 6 2" xfId="17125"/>
    <cellStyle name="표제목 2 5 6 3" xfId="22833"/>
    <cellStyle name="표제목 2 5 6 4" xfId="28363"/>
    <cellStyle name="표제목 2 5 7" xfId="11184"/>
    <cellStyle name="표제목 2 5 7 2" xfId="17126"/>
    <cellStyle name="표제목 2 5 7 3" xfId="22834"/>
    <cellStyle name="표제목 2 5 7 4" xfId="28364"/>
    <cellStyle name="표제목 2 5 8" xfId="11185"/>
    <cellStyle name="표제목 2 5 8 2" xfId="17127"/>
    <cellStyle name="표제목 2 5 8 3" xfId="22835"/>
    <cellStyle name="표제목 2 5 8 4" xfId="28365"/>
    <cellStyle name="표제목 2 5 9" xfId="11186"/>
    <cellStyle name="표제목 2 5 9 2" xfId="17128"/>
    <cellStyle name="표제목 2 5 9 3" xfId="22836"/>
    <cellStyle name="표제목 2 5 9 4" xfId="28366"/>
    <cellStyle name="표제목 2 6" xfId="11187"/>
    <cellStyle name="표제목 2 6 2" xfId="17129"/>
    <cellStyle name="표제목 2 6 3" xfId="22837"/>
    <cellStyle name="표제목 2 6 4" xfId="28367"/>
    <cellStyle name="표제목 3" xfId="5425"/>
    <cellStyle name="표제목 3 10" xfId="11419"/>
    <cellStyle name="표제목 3 2" xfId="5713"/>
    <cellStyle name="표제목 3 2 2" xfId="11188"/>
    <cellStyle name="표제목 3 2 2 2" xfId="17130"/>
    <cellStyle name="표제목 3 2 2 3" xfId="22838"/>
    <cellStyle name="표제목 3 2 2 4" xfId="28368"/>
    <cellStyle name="표제목 3 2 3" xfId="11189"/>
    <cellStyle name="표제목 3 2 3 2" xfId="17131"/>
    <cellStyle name="표제목 3 2 3 3" xfId="22839"/>
    <cellStyle name="표제목 3 2 3 4" xfId="28369"/>
    <cellStyle name="표제목 3 2 4" xfId="11190"/>
    <cellStyle name="표제목 3 2 4 2" xfId="17132"/>
    <cellStyle name="표제목 3 2 4 3" xfId="22840"/>
    <cellStyle name="표제목 3 2 4 4" xfId="28370"/>
    <cellStyle name="표제목 3 2 5" xfId="11191"/>
    <cellStyle name="표제목 3 2 5 2" xfId="17133"/>
    <cellStyle name="표제목 3 2 5 3" xfId="22841"/>
    <cellStyle name="표제목 3 2 5 4" xfId="28371"/>
    <cellStyle name="표제목 3 2 6" xfId="11192"/>
    <cellStyle name="표제목 3 2 6 2" xfId="17134"/>
    <cellStyle name="표제목 3 2 6 3" xfId="22842"/>
    <cellStyle name="표제목 3 2 6 4" xfId="28372"/>
    <cellStyle name="표제목 3 2 7" xfId="11686"/>
    <cellStyle name="표제목 3 2 8" xfId="17455"/>
    <cellStyle name="표제목 3 3" xfId="5949"/>
    <cellStyle name="표제목 3 3 10" xfId="11193"/>
    <cellStyle name="표제목 3 3 10 2" xfId="17135"/>
    <cellStyle name="표제목 3 3 10 3" xfId="22843"/>
    <cellStyle name="표제목 3 3 10 4" xfId="28373"/>
    <cellStyle name="표제목 3 3 11" xfId="11922"/>
    <cellStyle name="표제목 3 3 12" xfId="17679"/>
    <cellStyle name="표제목 3 3 13" xfId="23176"/>
    <cellStyle name="표제목 3 3 2" xfId="11194"/>
    <cellStyle name="표제목 3 3 2 2" xfId="17136"/>
    <cellStyle name="표제목 3 3 2 3" xfId="22844"/>
    <cellStyle name="표제목 3 3 2 4" xfId="28374"/>
    <cellStyle name="표제목 3 3 3" xfId="11195"/>
    <cellStyle name="표제목 3 3 3 2" xfId="17137"/>
    <cellStyle name="표제목 3 3 3 3" xfId="22845"/>
    <cellStyle name="표제목 3 3 3 4" xfId="28375"/>
    <cellStyle name="표제목 3 3 4" xfId="11196"/>
    <cellStyle name="표제목 3 3 4 2" xfId="17138"/>
    <cellStyle name="표제목 3 3 4 3" xfId="22846"/>
    <cellStyle name="표제목 3 3 4 4" xfId="28376"/>
    <cellStyle name="표제목 3 3 5" xfId="11197"/>
    <cellStyle name="표제목 3 3 5 2" xfId="17139"/>
    <cellStyle name="표제목 3 3 5 3" xfId="22847"/>
    <cellStyle name="표제목 3 3 5 4" xfId="28377"/>
    <cellStyle name="표제목 3 3 6" xfId="11198"/>
    <cellStyle name="표제목 3 3 6 2" xfId="17140"/>
    <cellStyle name="표제목 3 3 6 3" xfId="22848"/>
    <cellStyle name="표제목 3 3 6 4" xfId="28378"/>
    <cellStyle name="표제목 3 3 7" xfId="11199"/>
    <cellStyle name="표제목 3 3 7 2" xfId="17141"/>
    <cellStyle name="표제목 3 3 7 3" xfId="22849"/>
    <cellStyle name="표제목 3 3 7 4" xfId="28379"/>
    <cellStyle name="표제목 3 3 8" xfId="11200"/>
    <cellStyle name="표제목 3 3 8 2" xfId="17142"/>
    <cellStyle name="표제목 3 3 8 3" xfId="22850"/>
    <cellStyle name="표제목 3 3 8 4" xfId="28380"/>
    <cellStyle name="표제목 3 3 9" xfId="11201"/>
    <cellStyle name="표제목 3 3 9 2" xfId="17143"/>
    <cellStyle name="표제목 3 3 9 3" xfId="22851"/>
    <cellStyle name="표제목 3 3 9 4" xfId="28381"/>
    <cellStyle name="표제목 3 4" xfId="11202"/>
    <cellStyle name="표제목 3 4 2" xfId="17144"/>
    <cellStyle name="표제목 3 4 3" xfId="22852"/>
    <cellStyle name="표제목 3 4 4" xfId="28382"/>
    <cellStyle name="표제목 3 5" xfId="11203"/>
    <cellStyle name="표제목 3 5 2" xfId="17145"/>
    <cellStyle name="표제목 3 5 3" xfId="22853"/>
    <cellStyle name="표제목 3 5 4" xfId="28383"/>
    <cellStyle name="표제목 3 6" xfId="11204"/>
    <cellStyle name="표제목 3 6 2" xfId="17146"/>
    <cellStyle name="표제목 3 6 3" xfId="22854"/>
    <cellStyle name="표제목 3 6 4" xfId="28384"/>
    <cellStyle name="표제목 3 7" xfId="11205"/>
    <cellStyle name="표제목 3 7 2" xfId="17147"/>
    <cellStyle name="표제목 3 7 3" xfId="22855"/>
    <cellStyle name="표제목 3 7 4" xfId="28385"/>
    <cellStyle name="표제목 3 8" xfId="11206"/>
    <cellStyle name="표제목 3 8 2" xfId="17148"/>
    <cellStyle name="표제목 3 8 3" xfId="22856"/>
    <cellStyle name="표제목 3 8 4" xfId="28386"/>
    <cellStyle name="표제목 3 9" xfId="11207"/>
    <cellStyle name="표제목 3 9 2" xfId="17149"/>
    <cellStyle name="표제목 3 9 3" xfId="22857"/>
    <cellStyle name="표제목 3 9 4" xfId="28387"/>
    <cellStyle name="표제목 4" xfId="5573"/>
    <cellStyle name="표제목 4 2" xfId="5861"/>
    <cellStyle name="표제목 4 2 2" xfId="11208"/>
    <cellStyle name="표제목 4 2 2 2" xfId="17150"/>
    <cellStyle name="표제목 4 2 2 3" xfId="22858"/>
    <cellStyle name="표제목 4 2 2 4" xfId="28388"/>
    <cellStyle name="표제목 4 2 3" xfId="11209"/>
    <cellStyle name="표제목 4 2 3 2" xfId="17151"/>
    <cellStyle name="표제목 4 2 3 3" xfId="22859"/>
    <cellStyle name="표제목 4 2 3 4" xfId="28389"/>
    <cellStyle name="표제목 4 2 4" xfId="11210"/>
    <cellStyle name="표제목 4 2 4 2" xfId="17152"/>
    <cellStyle name="표제목 4 2 4 3" xfId="22860"/>
    <cellStyle name="표제목 4 2 4 4" xfId="28390"/>
    <cellStyle name="표제목 4 2 5" xfId="11211"/>
    <cellStyle name="표제목 4 2 5 2" xfId="17153"/>
    <cellStyle name="표제목 4 2 5 3" xfId="22861"/>
    <cellStyle name="표제목 4 2 5 4" xfId="28391"/>
    <cellStyle name="표제목 4 2 6" xfId="11212"/>
    <cellStyle name="표제목 4 2 6 2" xfId="17154"/>
    <cellStyle name="표제목 4 2 6 3" xfId="22862"/>
    <cellStyle name="표제목 4 2 6 4" xfId="28392"/>
    <cellStyle name="표제목 4 2 7" xfId="11834"/>
    <cellStyle name="표제목 4 2 8" xfId="17595"/>
    <cellStyle name="표제목 4 3" xfId="11213"/>
    <cellStyle name="표제목 4 3 2" xfId="17155"/>
    <cellStyle name="표제목 4 3 3" xfId="22863"/>
    <cellStyle name="표제목 4 3 4" xfId="28393"/>
    <cellStyle name="표제목 4 4" xfId="11214"/>
    <cellStyle name="표제목 4 4 2" xfId="17156"/>
    <cellStyle name="표제목 4 4 3" xfId="22864"/>
    <cellStyle name="표제목 4 4 4" xfId="28394"/>
    <cellStyle name="표제목 4 5" xfId="11215"/>
    <cellStyle name="표제목 4 5 2" xfId="17157"/>
    <cellStyle name="표제목 4 5 3" xfId="22865"/>
    <cellStyle name="표제목 4 5 4" xfId="28395"/>
    <cellStyle name="표제목 4 6" xfId="11561"/>
    <cellStyle name="표제목 4 7" xfId="17338"/>
    <cellStyle name="표제목 5" xfId="5627"/>
    <cellStyle name="표제목 5 2" xfId="11216"/>
    <cellStyle name="표제목 5 2 2" xfId="17158"/>
    <cellStyle name="표제목 5 2 3" xfId="22866"/>
    <cellStyle name="표제목 5 2 4" xfId="28396"/>
    <cellStyle name="표제목 5 3" xfId="11217"/>
    <cellStyle name="표제목 5 3 2" xfId="17159"/>
    <cellStyle name="표제목 5 3 3" xfId="22867"/>
    <cellStyle name="표제목 5 3 4" xfId="28397"/>
    <cellStyle name="표제목 5 4" xfId="11218"/>
    <cellStyle name="표제목 5 4 2" xfId="17160"/>
    <cellStyle name="표제목 5 4 3" xfId="22868"/>
    <cellStyle name="표제목 5 4 4" xfId="28398"/>
    <cellStyle name="표제목 5 5" xfId="11219"/>
    <cellStyle name="표제목 5 5 2" xfId="17161"/>
    <cellStyle name="표제목 5 5 3" xfId="22869"/>
    <cellStyle name="표제목 5 5 4" xfId="28399"/>
    <cellStyle name="표제목 5 6" xfId="11220"/>
    <cellStyle name="표제목 5 6 2" xfId="17162"/>
    <cellStyle name="표제목 5 6 3" xfId="22870"/>
    <cellStyle name="표제목 5 6 4" xfId="28400"/>
    <cellStyle name="표제목 5 7" xfId="11602"/>
    <cellStyle name="표제목 5 8" xfId="17373"/>
    <cellStyle name="표제목 6" xfId="11221"/>
    <cellStyle name="표제목 6 2" xfId="17163"/>
    <cellStyle name="표제목 6 3" xfId="22871"/>
    <cellStyle name="표제목 6 4" xfId="28401"/>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19748</xdr:colOff>
      <xdr:row>27</xdr:row>
      <xdr:rowOff>147895</xdr:rowOff>
    </xdr:from>
    <xdr:to>
      <xdr:col>11</xdr:col>
      <xdr:colOff>403860</xdr:colOff>
      <xdr:row>29</xdr:row>
      <xdr:rowOff>161882</xdr:rowOff>
    </xdr:to>
    <xdr:pic>
      <xdr:nvPicPr>
        <xdr:cNvPr id="7" name="그림 6" descr="대한제22호법인도장.png"/>
        <xdr:cNvPicPr>
          <a:picLocks noChangeAspect="1"/>
        </xdr:cNvPicPr>
      </xdr:nvPicPr>
      <xdr:blipFill>
        <a:blip xmlns:r="http://schemas.openxmlformats.org/officeDocument/2006/relationships" r:embed="rId1" cstate="print"/>
        <a:stretch>
          <a:fillRect/>
        </a:stretch>
      </xdr:blipFill>
      <xdr:spPr>
        <a:xfrm rot="5400000">
          <a:off x="5927430" y="5464473"/>
          <a:ext cx="379747" cy="384112"/>
        </a:xfrm>
        <a:prstGeom prst="rect">
          <a:avLst/>
        </a:prstGeom>
      </xdr:spPr>
    </xdr:pic>
    <xdr:clientData/>
  </xdr:twoCellAnchor>
  <xdr:twoCellAnchor editAs="oneCell">
    <xdr:from>
      <xdr:col>11</xdr:col>
      <xdr:colOff>53341</xdr:colOff>
      <xdr:row>34</xdr:row>
      <xdr:rowOff>182880</xdr:rowOff>
    </xdr:from>
    <xdr:to>
      <xdr:col>11</xdr:col>
      <xdr:colOff>375260</xdr:colOff>
      <xdr:row>36</xdr:row>
      <xdr:rowOff>122584</xdr:rowOff>
    </xdr:to>
    <xdr:pic>
      <xdr:nvPicPr>
        <xdr:cNvPr id="6" name="그림 5" descr="영주도장(투자보고서표지날인).png"/>
        <xdr:cNvPicPr>
          <a:picLocks noChangeAspect="1"/>
        </xdr:cNvPicPr>
      </xdr:nvPicPr>
      <xdr:blipFill>
        <a:blip xmlns:r="http://schemas.openxmlformats.org/officeDocument/2006/relationships" r:embed="rId2" cstate="print"/>
        <a:stretch>
          <a:fillRect/>
        </a:stretch>
      </xdr:blipFill>
      <xdr:spPr>
        <a:xfrm rot="2209347">
          <a:off x="5958841" y="6781800"/>
          <a:ext cx="321919" cy="351184"/>
        </a:xfrm>
        <a:prstGeom prst="rect">
          <a:avLst/>
        </a:prstGeom>
      </xdr:spPr>
    </xdr:pic>
    <xdr:clientData/>
  </xdr:twoCellAnchor>
  <xdr:twoCellAnchor editAs="oneCell">
    <xdr:from>
      <xdr:col>11</xdr:col>
      <xdr:colOff>63765</xdr:colOff>
      <xdr:row>32</xdr:row>
      <xdr:rowOff>151145</xdr:rowOff>
    </xdr:from>
    <xdr:to>
      <xdr:col>11</xdr:col>
      <xdr:colOff>379112</xdr:colOff>
      <xdr:row>34</xdr:row>
      <xdr:rowOff>129400</xdr:rowOff>
    </xdr:to>
    <xdr:pic>
      <xdr:nvPicPr>
        <xdr:cNvPr id="5" name="그림 4" descr="영주도장(투자보고서표지날인).png"/>
        <xdr:cNvPicPr>
          <a:picLocks noChangeAspect="1"/>
        </xdr:cNvPicPr>
      </xdr:nvPicPr>
      <xdr:blipFill>
        <a:blip xmlns:r="http://schemas.openxmlformats.org/officeDocument/2006/relationships" r:embed="rId2" cstate="print"/>
        <a:stretch>
          <a:fillRect/>
        </a:stretch>
      </xdr:blipFill>
      <xdr:spPr>
        <a:xfrm rot="2209347">
          <a:off x="5969265" y="6422405"/>
          <a:ext cx="315347" cy="344015"/>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sheetPr codeName="Sheet1">
    <tabColor rgb="FF00B0F0"/>
  </sheetPr>
  <dimension ref="A1:L39"/>
  <sheetViews>
    <sheetView showGridLines="0" view="pageBreakPreview" zoomScaleNormal="100" zoomScaleSheetLayoutView="100" workbookViewId="0">
      <selection activeCell="E30" sqref="E30:K30"/>
    </sheetView>
  </sheetViews>
  <sheetFormatPr defaultRowHeight="17.399999999999999"/>
  <cols>
    <col min="1" max="1" width="3.59765625" customWidth="1"/>
    <col min="3" max="3" width="6.5" customWidth="1"/>
    <col min="4" max="4" width="12.59765625" customWidth="1"/>
    <col min="5" max="5" width="4.59765625" customWidth="1"/>
    <col min="6" max="6" width="5" customWidth="1"/>
    <col min="8" max="8" width="4.59765625" customWidth="1"/>
    <col min="9" max="9" width="5" customWidth="1"/>
    <col min="10" max="10" width="7" customWidth="1"/>
    <col min="11" max="11" width="11" customWidth="1"/>
    <col min="12" max="12" width="6.5" customWidth="1"/>
  </cols>
  <sheetData>
    <row r="1" spans="1:12" s="1" customFormat="1" ht="14.4"/>
    <row r="2" spans="1:12" s="1" customFormat="1" ht="14.4"/>
    <row r="3" spans="1:12" s="1" customFormat="1" ht="36.6">
      <c r="A3" s="237" t="s">
        <v>0</v>
      </c>
      <c r="B3" s="237"/>
      <c r="C3" s="237"/>
      <c r="D3" s="237"/>
      <c r="E3" s="237"/>
      <c r="F3" s="237"/>
      <c r="G3" s="237"/>
      <c r="H3" s="237"/>
      <c r="I3" s="237"/>
      <c r="J3" s="237"/>
      <c r="K3" s="237"/>
      <c r="L3" s="237"/>
    </row>
    <row r="4" spans="1:12" s="1" customFormat="1" ht="9" customHeight="1">
      <c r="A4" s="2"/>
      <c r="B4" s="2"/>
      <c r="C4" s="2"/>
      <c r="D4" s="2"/>
      <c r="E4" s="2"/>
      <c r="F4" s="2"/>
      <c r="G4" s="2"/>
      <c r="H4" s="2"/>
      <c r="I4" s="2"/>
      <c r="J4" s="2"/>
      <c r="K4" s="2"/>
      <c r="L4" s="2"/>
    </row>
    <row r="5" spans="1:12" s="1" customFormat="1" ht="7.5" customHeight="1">
      <c r="D5" s="238"/>
      <c r="E5" s="238"/>
      <c r="F5" s="238"/>
      <c r="G5" s="238"/>
      <c r="H5" s="3"/>
      <c r="I5" s="4"/>
    </row>
    <row r="6" spans="1:12" s="1" customFormat="1" ht="15.6">
      <c r="D6" s="239" t="s">
        <v>1169</v>
      </c>
      <c r="E6" s="239"/>
      <c r="F6" s="5" t="s">
        <v>1</v>
      </c>
      <c r="G6" s="239" t="s">
        <v>1170</v>
      </c>
      <c r="H6" s="239"/>
      <c r="I6" s="5" t="s">
        <v>2</v>
      </c>
    </row>
    <row r="7" spans="1:12" s="1" customFormat="1" ht="14.4"/>
    <row r="8" spans="1:12" s="1" customFormat="1" ht="15.6">
      <c r="D8" s="6" t="s">
        <v>1047</v>
      </c>
      <c r="E8" s="198">
        <v>3</v>
      </c>
      <c r="F8" s="199" t="s">
        <v>422</v>
      </c>
      <c r="G8" s="198">
        <v>1</v>
      </c>
      <c r="H8" s="199" t="s">
        <v>1048</v>
      </c>
    </row>
    <row r="9" spans="1:12" s="1" customFormat="1" ht="14.4"/>
    <row r="10" spans="1:12" s="1" customFormat="1" ht="14.4"/>
    <row r="11" spans="1:12" s="1" customFormat="1" ht="15.6">
      <c r="B11" s="240" t="s">
        <v>3</v>
      </c>
      <c r="C11" s="240"/>
      <c r="D11" s="240"/>
      <c r="E11" s="240"/>
      <c r="F11" s="240"/>
      <c r="G11" s="8"/>
      <c r="H11" s="8"/>
      <c r="I11" s="8"/>
    </row>
    <row r="12" spans="1:12" s="1" customFormat="1" ht="6.75" customHeight="1"/>
    <row r="13" spans="1:12" s="1" customFormat="1" ht="15.6">
      <c r="D13" s="241"/>
      <c r="E13" s="241"/>
      <c r="F13" s="241"/>
      <c r="G13" s="241"/>
      <c r="H13" s="241"/>
      <c r="I13" s="241"/>
    </row>
    <row r="14" spans="1:12" s="1" customFormat="1" ht="38.25" customHeight="1">
      <c r="B14" s="242" t="s">
        <v>4</v>
      </c>
      <c r="C14" s="240"/>
      <c r="D14" s="240"/>
      <c r="E14" s="240"/>
      <c r="F14" s="240"/>
      <c r="G14" s="240"/>
      <c r="H14" s="240"/>
      <c r="I14" s="240"/>
      <c r="J14" s="240"/>
      <c r="K14" s="240"/>
    </row>
    <row r="15" spans="1:12" s="1" customFormat="1" ht="14.4"/>
    <row r="16" spans="1:12" s="1" customFormat="1" ht="14.4"/>
    <row r="17" spans="4:11" s="1" customFormat="1" ht="14.4">
      <c r="J17" s="243" t="s">
        <v>1188</v>
      </c>
      <c r="K17" s="244"/>
    </row>
    <row r="18" spans="4:11" s="1" customFormat="1" ht="14.4"/>
    <row r="19" spans="4:11" s="1" customFormat="1" ht="14.4"/>
    <row r="20" spans="4:11" s="1" customFormat="1" ht="14.4"/>
    <row r="21" spans="4:11" s="1" customFormat="1" ht="14.4"/>
    <row r="22" spans="4:11" s="1" customFormat="1" ht="14.4"/>
    <row r="23" spans="4:11" s="1" customFormat="1" ht="14.4"/>
    <row r="24" spans="4:11" s="1" customFormat="1" ht="14.4"/>
    <row r="25" spans="4:11" s="1" customFormat="1" ht="14.4"/>
    <row r="26" spans="4:11" s="1" customFormat="1" ht="14.4"/>
    <row r="27" spans="4:11" s="1" customFormat="1" ht="14.4"/>
    <row r="28" spans="4:11" s="1" customFormat="1" ht="14.4">
      <c r="D28" s="10" t="s">
        <v>5</v>
      </c>
      <c r="E28" s="245" t="s">
        <v>1086</v>
      </c>
      <c r="F28" s="245"/>
      <c r="G28" s="245"/>
      <c r="H28" s="245"/>
      <c r="I28" s="245"/>
      <c r="J28" s="245"/>
      <c r="K28" s="245"/>
    </row>
    <row r="29" spans="4:11" s="1" customFormat="1" ht="14.4">
      <c r="D29" s="10" t="s">
        <v>6</v>
      </c>
      <c r="E29" s="245" t="s">
        <v>1087</v>
      </c>
      <c r="F29" s="245"/>
      <c r="G29" s="245"/>
      <c r="H29" s="245"/>
      <c r="I29" s="245"/>
      <c r="J29" s="245"/>
      <c r="K29" s="245"/>
    </row>
    <row r="30" spans="4:11" s="1" customFormat="1" ht="14.4">
      <c r="D30" s="10" t="s">
        <v>7</v>
      </c>
      <c r="E30" s="245" t="s">
        <v>1088</v>
      </c>
      <c r="F30" s="245"/>
      <c r="G30" s="245"/>
      <c r="H30" s="245"/>
      <c r="I30" s="245"/>
      <c r="J30" s="245"/>
      <c r="K30" s="245"/>
    </row>
    <row r="31" spans="4:11" s="1" customFormat="1" ht="14.4">
      <c r="D31" s="10"/>
      <c r="E31" s="235" t="s">
        <v>8</v>
      </c>
      <c r="F31" s="235"/>
      <c r="G31" s="236" t="s">
        <v>1089</v>
      </c>
      <c r="H31" s="236"/>
      <c r="I31" s="236"/>
      <c r="J31" s="236"/>
      <c r="K31" s="236"/>
    </row>
    <row r="32" spans="4:11" s="1" customFormat="1">
      <c r="D32" s="10"/>
      <c r="E32" s="235" t="s">
        <v>9</v>
      </c>
      <c r="F32" s="235"/>
      <c r="G32" s="741" t="s">
        <v>1190</v>
      </c>
      <c r="H32" s="245"/>
      <c r="I32" s="245"/>
      <c r="J32" s="245"/>
      <c r="K32" s="245"/>
    </row>
    <row r="33" spans="1:12" s="1" customFormat="1" ht="14.4">
      <c r="D33" s="10" t="s">
        <v>10</v>
      </c>
      <c r="E33" s="246" t="s">
        <v>11</v>
      </c>
      <c r="F33" s="246"/>
      <c r="G33" s="236" t="s">
        <v>1136</v>
      </c>
      <c r="H33" s="236"/>
      <c r="I33" s="236"/>
      <c r="J33" s="11" t="s">
        <v>12</v>
      </c>
      <c r="K33" s="234" t="s">
        <v>1189</v>
      </c>
    </row>
    <row r="34" spans="1:12" s="1" customFormat="1" ht="14.4">
      <c r="E34" s="246" t="s">
        <v>13</v>
      </c>
      <c r="F34" s="246"/>
      <c r="G34" s="236" t="s">
        <v>1137</v>
      </c>
      <c r="H34" s="236"/>
      <c r="I34" s="236"/>
      <c r="J34" s="12" t="s">
        <v>14</v>
      </c>
      <c r="K34" s="13" t="s">
        <v>1138</v>
      </c>
    </row>
    <row r="35" spans="1:12" s="1" customFormat="1" ht="16.5" customHeight="1">
      <c r="D35" s="10" t="s">
        <v>15</v>
      </c>
      <c r="E35" s="246" t="s">
        <v>11</v>
      </c>
      <c r="F35" s="246"/>
      <c r="G35" s="236" t="s">
        <v>1136</v>
      </c>
      <c r="H35" s="236"/>
      <c r="I35" s="236"/>
      <c r="J35" s="11" t="s">
        <v>12</v>
      </c>
      <c r="K35" s="234" t="s">
        <v>1189</v>
      </c>
    </row>
    <row r="36" spans="1:12" s="1" customFormat="1" ht="16.5" customHeight="1">
      <c r="E36" s="246" t="s">
        <v>13</v>
      </c>
      <c r="F36" s="246"/>
      <c r="G36" s="236" t="s">
        <v>1137</v>
      </c>
      <c r="H36" s="236"/>
      <c r="I36" s="236"/>
      <c r="J36" s="12" t="s">
        <v>14</v>
      </c>
      <c r="K36" s="234" t="s">
        <v>1138</v>
      </c>
    </row>
    <row r="37" spans="1:12" s="1" customFormat="1" ht="14.4"/>
    <row r="38" spans="1:12" s="1" customFormat="1" ht="14.4"/>
    <row r="39" spans="1:12" s="1" customFormat="1" ht="86.25" customHeight="1">
      <c r="A39" s="247" t="s">
        <v>16</v>
      </c>
      <c r="B39" s="248"/>
      <c r="C39" s="248"/>
      <c r="D39" s="248"/>
      <c r="E39" s="248"/>
      <c r="F39" s="248"/>
      <c r="G39" s="248"/>
      <c r="H39" s="248"/>
      <c r="I39" s="248"/>
      <c r="J39" s="248"/>
      <c r="K39" s="248"/>
      <c r="L39" s="249"/>
    </row>
  </sheetData>
  <mergeCells count="24">
    <mergeCell ref="E35:F35"/>
    <mergeCell ref="G35:I35"/>
    <mergeCell ref="E36:F36"/>
    <mergeCell ref="G36:I36"/>
    <mergeCell ref="A39:L39"/>
    <mergeCell ref="E32:F32"/>
    <mergeCell ref="G32:K32"/>
    <mergeCell ref="E33:F33"/>
    <mergeCell ref="G33:I33"/>
    <mergeCell ref="E34:F34"/>
    <mergeCell ref="G34:I34"/>
    <mergeCell ref="E31:F31"/>
    <mergeCell ref="G31:K31"/>
    <mergeCell ref="A3:L3"/>
    <mergeCell ref="D5:G5"/>
    <mergeCell ref="D6:E6"/>
    <mergeCell ref="G6:H6"/>
    <mergeCell ref="B11:F11"/>
    <mergeCell ref="D13:I13"/>
    <mergeCell ref="B14:K14"/>
    <mergeCell ref="J17:K17"/>
    <mergeCell ref="E28:K28"/>
    <mergeCell ref="E29:K29"/>
    <mergeCell ref="E30:K30"/>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sheetPr codeName="Sheet3">
    <tabColor rgb="FF00B0F0"/>
  </sheetPr>
  <dimension ref="A2:AM27"/>
  <sheetViews>
    <sheetView showZeros="0" view="pageBreakPreview" topLeftCell="A16" zoomScaleNormal="85" zoomScaleSheetLayoutView="100" workbookViewId="0">
      <selection activeCell="D24" sqref="D24"/>
    </sheetView>
  </sheetViews>
  <sheetFormatPr defaultRowHeight="17.399999999999999"/>
  <cols>
    <col min="1" max="4" width="1.09765625" style="1" customWidth="1"/>
    <col min="5" max="37" width="2.3984375" style="1" customWidth="1"/>
    <col min="38" max="38" width="22.5" style="1" customWidth="1"/>
    <col min="39" max="39" width="9" style="1"/>
  </cols>
  <sheetData>
    <row r="2" spans="1:39">
      <c r="A2" s="250" t="s">
        <v>17</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row>
    <row r="3" spans="1:39">
      <c r="A3" s="27"/>
      <c r="B3" s="27"/>
      <c r="C3" s="27"/>
      <c r="D3" s="27"/>
      <c r="E3" s="27"/>
      <c r="F3" s="27"/>
      <c r="G3" s="27"/>
      <c r="H3" s="27"/>
      <c r="I3" s="27"/>
      <c r="J3" s="27"/>
      <c r="K3" s="27"/>
      <c r="L3" s="27"/>
      <c r="M3" s="27"/>
      <c r="N3" s="27"/>
      <c r="O3" s="27"/>
      <c r="P3" s="27"/>
    </row>
    <row r="4" spans="1:39">
      <c r="A4" s="27"/>
      <c r="B4" s="27"/>
      <c r="C4" s="27"/>
      <c r="D4" s="27"/>
      <c r="E4" s="27"/>
      <c r="F4" s="27"/>
      <c r="G4" s="27"/>
      <c r="H4" s="27"/>
      <c r="I4" s="27"/>
      <c r="J4" s="27"/>
      <c r="K4" s="27"/>
      <c r="L4" s="27"/>
      <c r="M4" s="27"/>
      <c r="N4" s="27"/>
      <c r="O4" s="27"/>
      <c r="P4" s="27"/>
      <c r="Y4" s="8"/>
      <c r="Z4" s="8"/>
      <c r="AA4" s="8"/>
      <c r="AB4" s="8"/>
      <c r="AC4" s="8"/>
      <c r="AD4" s="8"/>
      <c r="AE4" s="8"/>
      <c r="AF4" s="8"/>
      <c r="AG4" s="8"/>
      <c r="AH4" s="8"/>
      <c r="AI4" s="8"/>
      <c r="AJ4" s="8"/>
      <c r="AK4" s="8"/>
    </row>
    <row r="5" spans="1:39">
      <c r="A5" s="251" t="s">
        <v>18</v>
      </c>
      <c r="B5" s="251"/>
      <c r="C5" s="251"/>
      <c r="D5" s="251"/>
      <c r="E5" s="251"/>
      <c r="F5" s="251"/>
      <c r="G5" s="251"/>
      <c r="H5" s="251"/>
      <c r="I5" s="251"/>
      <c r="J5" s="251"/>
      <c r="K5" s="251"/>
      <c r="L5" s="251"/>
      <c r="M5" s="251"/>
      <c r="N5" s="251"/>
      <c r="O5" s="251"/>
      <c r="P5" s="251"/>
      <c r="Q5" s="251"/>
      <c r="R5" s="251"/>
      <c r="S5" s="251"/>
      <c r="T5" s="251"/>
      <c r="U5" s="251"/>
      <c r="V5" s="251"/>
      <c r="W5" s="251"/>
      <c r="X5" s="251"/>
      <c r="Y5" s="251"/>
      <c r="Z5" s="251"/>
      <c r="AA5" s="251"/>
      <c r="AB5" s="251"/>
      <c r="AC5" s="251"/>
      <c r="AD5" s="251"/>
      <c r="AE5" s="251"/>
      <c r="AF5" s="251"/>
      <c r="AG5" s="251"/>
      <c r="AH5" s="17"/>
      <c r="AI5" s="17"/>
      <c r="AJ5" s="17"/>
      <c r="AK5" s="35"/>
      <c r="AL5" s="14"/>
    </row>
    <row r="6" spans="1:39">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35"/>
      <c r="AL6" s="14"/>
    </row>
    <row r="7" spans="1:39">
      <c r="A7" s="17"/>
      <c r="B7" s="252" t="s">
        <v>19</v>
      </c>
      <c r="C7" s="252"/>
      <c r="D7" s="252"/>
      <c r="E7" s="252"/>
      <c r="F7" s="252"/>
      <c r="G7" s="252"/>
      <c r="H7" s="252"/>
      <c r="I7" s="252"/>
      <c r="J7" s="252"/>
      <c r="K7" s="252"/>
      <c r="L7" s="252"/>
      <c r="M7" s="252"/>
      <c r="N7" s="252"/>
      <c r="O7" s="252"/>
      <c r="P7" s="252"/>
      <c r="Q7" s="17"/>
      <c r="R7" s="17"/>
      <c r="S7" s="17"/>
      <c r="T7" s="17"/>
      <c r="U7" s="17"/>
      <c r="V7" s="17"/>
      <c r="W7" s="17"/>
      <c r="X7" s="17"/>
      <c r="Y7" s="17"/>
      <c r="Z7" s="17"/>
      <c r="AA7" s="17"/>
      <c r="AB7" s="17"/>
      <c r="AC7" s="17"/>
      <c r="AD7" s="17"/>
      <c r="AE7" s="17"/>
      <c r="AF7" s="17"/>
      <c r="AG7" s="17"/>
      <c r="AH7" s="17"/>
      <c r="AI7" s="17"/>
      <c r="AJ7" s="17"/>
      <c r="AK7" s="35"/>
      <c r="AL7" s="14"/>
    </row>
    <row r="8" spans="1:39">
      <c r="A8" s="17"/>
      <c r="B8" s="16"/>
      <c r="C8" s="16"/>
      <c r="D8" s="16"/>
      <c r="E8" s="16"/>
      <c r="F8" s="16"/>
      <c r="G8" s="16"/>
      <c r="H8" s="16"/>
      <c r="I8" s="16"/>
      <c r="J8" s="16"/>
      <c r="K8" s="16"/>
      <c r="L8" s="16"/>
      <c r="M8" s="16"/>
      <c r="N8" s="16"/>
      <c r="O8" s="16"/>
      <c r="P8" s="16"/>
      <c r="Q8" s="17"/>
      <c r="R8" s="17"/>
      <c r="S8" s="17"/>
      <c r="T8" s="17"/>
      <c r="U8" s="17"/>
      <c r="V8" s="17"/>
      <c r="W8" s="17"/>
      <c r="X8" s="17"/>
      <c r="Y8" s="17"/>
      <c r="Z8" s="17"/>
      <c r="AA8" s="17"/>
      <c r="AB8" s="17"/>
      <c r="AC8" s="17"/>
      <c r="AD8" s="17"/>
      <c r="AE8" s="17"/>
      <c r="AF8" s="17"/>
      <c r="AG8" s="17"/>
      <c r="AH8" s="17"/>
      <c r="AI8" s="17"/>
      <c r="AJ8" s="17"/>
      <c r="AK8" s="35"/>
      <c r="AL8" s="34" t="s">
        <v>20</v>
      </c>
    </row>
    <row r="9" spans="1:39" s="26" customFormat="1" ht="57" customHeight="1">
      <c r="A9" s="30"/>
      <c r="B9" s="30"/>
      <c r="C9" s="29"/>
      <c r="D9" s="29"/>
      <c r="E9" s="253" t="s">
        <v>21</v>
      </c>
      <c r="F9" s="253"/>
      <c r="G9" s="253"/>
      <c r="H9" s="253"/>
      <c r="I9" s="253"/>
      <c r="J9" s="253"/>
      <c r="K9" s="253"/>
      <c r="L9" s="253"/>
      <c r="M9" s="253"/>
      <c r="N9" s="253"/>
      <c r="O9" s="253"/>
      <c r="P9" s="254" t="str">
        <f>표지!E28</f>
        <v>㈜대한제22호평택고평위탁관리부동산투자회사</v>
      </c>
      <c r="Q9" s="255"/>
      <c r="R9" s="255"/>
      <c r="S9" s="255"/>
      <c r="T9" s="255"/>
      <c r="U9" s="255"/>
      <c r="V9" s="255"/>
      <c r="W9" s="255"/>
      <c r="X9" s="255"/>
      <c r="Y9" s="255"/>
      <c r="Z9" s="255"/>
      <c r="AA9" s="33" t="str">
        <f>IF(AL9="상장","(","")</f>
        <v/>
      </c>
      <c r="AB9" s="256" t="str">
        <f>IF(AL9="상장","상장일자:","")</f>
        <v/>
      </c>
      <c r="AC9" s="256"/>
      <c r="AD9" s="256"/>
      <c r="AE9" s="256"/>
      <c r="AF9" s="257" t="str">
        <f>IF(AL9="상장","상장일자 입력","")</f>
        <v/>
      </c>
      <c r="AG9" s="257"/>
      <c r="AH9" s="257"/>
      <c r="AI9" s="257"/>
      <c r="AJ9" s="257"/>
      <c r="AK9" s="32" t="str">
        <f>IF(AL9="상장",")","")</f>
        <v/>
      </c>
      <c r="AL9" s="31" t="s">
        <v>371</v>
      </c>
      <c r="AM9" s="27"/>
    </row>
    <row r="10" spans="1:39" s="26" customFormat="1" ht="18.75" customHeight="1">
      <c r="A10" s="30"/>
      <c r="B10" s="30"/>
      <c r="C10" s="29"/>
      <c r="D10" s="29"/>
      <c r="E10" s="258" t="s">
        <v>22</v>
      </c>
      <c r="F10" s="259"/>
      <c r="G10" s="259"/>
      <c r="H10" s="259"/>
      <c r="I10" s="259"/>
      <c r="J10" s="259"/>
      <c r="K10" s="259"/>
      <c r="L10" s="259"/>
      <c r="M10" s="259"/>
      <c r="N10" s="259"/>
      <c r="O10" s="260"/>
      <c r="P10" s="261" t="s">
        <v>1090</v>
      </c>
      <c r="Q10" s="262"/>
      <c r="R10" s="262"/>
      <c r="S10" s="262"/>
      <c r="T10" s="262"/>
      <c r="U10" s="262"/>
      <c r="V10" s="262"/>
      <c r="W10" s="262"/>
      <c r="X10" s="262"/>
      <c r="Y10" s="262"/>
      <c r="Z10" s="262"/>
      <c r="AA10" s="262"/>
      <c r="AB10" s="262"/>
      <c r="AC10" s="262"/>
      <c r="AD10" s="262"/>
      <c r="AE10" s="262"/>
      <c r="AF10" s="262"/>
      <c r="AG10" s="262"/>
      <c r="AH10" s="262"/>
      <c r="AI10" s="262"/>
      <c r="AJ10" s="262"/>
      <c r="AK10" s="263"/>
      <c r="AL10" s="28"/>
      <c r="AM10" s="27"/>
    </row>
    <row r="11" spans="1:39" s="26" customFormat="1" ht="37.5" customHeight="1">
      <c r="A11" s="30"/>
      <c r="B11" s="30"/>
      <c r="C11" s="29"/>
      <c r="D11" s="29"/>
      <c r="E11" s="258" t="s">
        <v>23</v>
      </c>
      <c r="F11" s="259"/>
      <c r="G11" s="259"/>
      <c r="H11" s="259"/>
      <c r="I11" s="259"/>
      <c r="J11" s="259"/>
      <c r="K11" s="259"/>
      <c r="L11" s="259"/>
      <c r="M11" s="259"/>
      <c r="N11" s="259"/>
      <c r="O11" s="260"/>
      <c r="P11" s="264" t="str">
        <f>표지!E30</f>
        <v>서울특별시 강남구 영동대로 517, 26층(삼성동, 아셈타워)</v>
      </c>
      <c r="Q11" s="265"/>
      <c r="R11" s="265"/>
      <c r="S11" s="265"/>
      <c r="T11" s="265"/>
      <c r="U11" s="265"/>
      <c r="V11" s="265"/>
      <c r="W11" s="265"/>
      <c r="X11" s="265"/>
      <c r="Y11" s="265"/>
      <c r="Z11" s="265"/>
      <c r="AA11" s="265"/>
      <c r="AB11" s="265"/>
      <c r="AC11" s="265"/>
      <c r="AD11" s="265"/>
      <c r="AE11" s="265"/>
      <c r="AF11" s="265"/>
      <c r="AG11" s="265"/>
      <c r="AH11" s="265"/>
      <c r="AI11" s="265"/>
      <c r="AJ11" s="265"/>
      <c r="AK11" s="266"/>
      <c r="AL11" s="28"/>
      <c r="AM11" s="27"/>
    </row>
    <row r="12" spans="1:39" ht="18.75" customHeight="1">
      <c r="A12" s="17"/>
      <c r="B12" s="17"/>
      <c r="C12" s="17"/>
      <c r="D12" s="17"/>
      <c r="E12" s="267" t="s">
        <v>24</v>
      </c>
      <c r="F12" s="268"/>
      <c r="G12" s="268"/>
      <c r="H12" s="268"/>
      <c r="I12" s="268"/>
      <c r="J12" s="268"/>
      <c r="K12" s="268"/>
      <c r="L12" s="268"/>
      <c r="M12" s="268"/>
      <c r="N12" s="268"/>
      <c r="O12" s="268"/>
      <c r="P12" s="269" t="s">
        <v>25</v>
      </c>
      <c r="Q12" s="270"/>
      <c r="R12" s="270"/>
      <c r="S12" s="270"/>
      <c r="T12" s="270"/>
      <c r="U12" s="271" t="str">
        <f>표지!G6</f>
        <v>2020.03.31</v>
      </c>
      <c r="V12" s="271"/>
      <c r="W12" s="271"/>
      <c r="X12" s="271"/>
      <c r="Y12" s="271"/>
      <c r="Z12" s="271"/>
      <c r="AA12" s="272" t="s">
        <v>26</v>
      </c>
      <c r="AB12" s="272"/>
      <c r="AC12" s="272"/>
      <c r="AD12" s="272"/>
      <c r="AE12" s="272"/>
      <c r="AF12" s="272"/>
      <c r="AG12" s="272"/>
      <c r="AH12" s="272"/>
      <c r="AI12" s="272"/>
      <c r="AJ12" s="272"/>
      <c r="AK12" s="273"/>
      <c r="AL12" s="14"/>
    </row>
    <row r="13" spans="1:39" ht="18.75" customHeight="1">
      <c r="A13" s="17"/>
      <c r="B13" s="17"/>
      <c r="C13" s="17"/>
      <c r="D13" s="17"/>
      <c r="E13" s="274" t="s">
        <v>27</v>
      </c>
      <c r="F13" s="274"/>
      <c r="G13" s="274"/>
      <c r="H13" s="274"/>
      <c r="I13" s="274"/>
      <c r="J13" s="274"/>
      <c r="K13" s="274"/>
      <c r="L13" s="274"/>
      <c r="M13" s="274"/>
      <c r="N13" s="274"/>
      <c r="O13" s="274"/>
      <c r="P13" s="275">
        <f>'5부.Ⅰ'!U79</f>
        <v>135089223771</v>
      </c>
      <c r="Q13" s="276"/>
      <c r="R13" s="276"/>
      <c r="S13" s="276"/>
      <c r="T13" s="276"/>
      <c r="U13" s="276"/>
      <c r="V13" s="276"/>
      <c r="W13" s="276"/>
      <c r="X13" s="276"/>
      <c r="Y13" s="276"/>
      <c r="Z13" s="276"/>
      <c r="AA13" s="277"/>
      <c r="AB13" s="277"/>
      <c r="AC13" s="277"/>
      <c r="AD13" s="277"/>
      <c r="AE13" s="277"/>
      <c r="AF13" s="277"/>
      <c r="AG13" s="277"/>
      <c r="AH13" s="277"/>
      <c r="AI13" s="277"/>
      <c r="AJ13" s="277"/>
      <c r="AK13" s="278"/>
      <c r="AL13" s="14"/>
    </row>
    <row r="14" spans="1:39" ht="18.75" customHeight="1">
      <c r="A14" s="17"/>
      <c r="B14" s="17"/>
      <c r="C14" s="17"/>
      <c r="D14" s="17"/>
      <c r="E14" s="279" t="s">
        <v>28</v>
      </c>
      <c r="F14" s="279"/>
      <c r="G14" s="279"/>
      <c r="H14" s="279"/>
      <c r="I14" s="279"/>
      <c r="J14" s="279"/>
      <c r="K14" s="279"/>
      <c r="L14" s="279"/>
      <c r="M14" s="279"/>
      <c r="N14" s="279"/>
      <c r="O14" s="279"/>
      <c r="P14" s="280">
        <f>'5부.Ⅰ'!U112</f>
        <v>13725125000</v>
      </c>
      <c r="Q14" s="281"/>
      <c r="R14" s="281"/>
      <c r="S14" s="281"/>
      <c r="T14" s="281"/>
      <c r="U14" s="281"/>
      <c r="V14" s="281"/>
      <c r="W14" s="281"/>
      <c r="X14" s="281"/>
      <c r="Y14" s="281"/>
      <c r="Z14" s="281"/>
      <c r="AA14" s="282"/>
      <c r="AB14" s="282"/>
      <c r="AC14" s="282"/>
      <c r="AD14" s="282"/>
      <c r="AE14" s="282"/>
      <c r="AF14" s="282"/>
      <c r="AG14" s="282"/>
      <c r="AH14" s="282"/>
      <c r="AI14" s="282"/>
      <c r="AJ14" s="282"/>
      <c r="AK14" s="283"/>
      <c r="AL14" s="14"/>
    </row>
    <row r="15" spans="1:39" ht="18.75" customHeight="1">
      <c r="A15" s="17"/>
      <c r="B15" s="17"/>
      <c r="C15" s="17"/>
      <c r="D15" s="17"/>
      <c r="E15" s="284" t="s">
        <v>29</v>
      </c>
      <c r="F15" s="284"/>
      <c r="G15" s="284"/>
      <c r="H15" s="284"/>
      <c r="I15" s="284"/>
      <c r="J15" s="284"/>
      <c r="K15" s="284"/>
      <c r="L15" s="284"/>
      <c r="M15" s="284"/>
      <c r="N15" s="284"/>
      <c r="O15" s="284"/>
      <c r="P15" s="285">
        <f>'5부.Ⅰ'!U110</f>
        <v>80598672082</v>
      </c>
      <c r="Q15" s="286"/>
      <c r="R15" s="286"/>
      <c r="S15" s="286"/>
      <c r="T15" s="286"/>
      <c r="U15" s="286"/>
      <c r="V15" s="286"/>
      <c r="W15" s="286"/>
      <c r="X15" s="286"/>
      <c r="Y15" s="286"/>
      <c r="Z15" s="286"/>
      <c r="AA15" s="287"/>
      <c r="AB15" s="287"/>
      <c r="AC15" s="287"/>
      <c r="AD15" s="287"/>
      <c r="AE15" s="287"/>
      <c r="AF15" s="287"/>
      <c r="AG15" s="287"/>
      <c r="AH15" s="287"/>
      <c r="AI15" s="287"/>
      <c r="AJ15" s="287"/>
      <c r="AK15" s="288"/>
      <c r="AL15" s="14"/>
    </row>
    <row r="16" spans="1:39" ht="18.75" customHeight="1">
      <c r="A16" s="17"/>
      <c r="B16" s="17"/>
      <c r="C16" s="17"/>
      <c r="D16" s="17"/>
      <c r="E16" s="267" t="s">
        <v>30</v>
      </c>
      <c r="F16" s="268"/>
      <c r="G16" s="268"/>
      <c r="H16" s="268"/>
      <c r="I16" s="268"/>
      <c r="J16" s="268"/>
      <c r="K16" s="268"/>
      <c r="L16" s="268"/>
      <c r="M16" s="268"/>
      <c r="N16" s="268"/>
      <c r="O16" s="268"/>
      <c r="P16" s="261" t="s">
        <v>1150</v>
      </c>
      <c r="Q16" s="262"/>
      <c r="R16" s="262"/>
      <c r="S16" s="262"/>
      <c r="T16" s="262"/>
      <c r="U16" s="262"/>
      <c r="V16" s="262"/>
      <c r="W16" s="262"/>
      <c r="X16" s="262"/>
      <c r="Y16" s="262"/>
      <c r="Z16" s="262"/>
      <c r="AA16" s="262"/>
      <c r="AB16" s="262"/>
      <c r="AC16" s="262"/>
      <c r="AD16" s="262"/>
      <c r="AE16" s="262"/>
      <c r="AF16" s="262"/>
      <c r="AG16" s="262"/>
      <c r="AH16" s="262"/>
      <c r="AI16" s="262"/>
      <c r="AJ16" s="262"/>
      <c r="AK16" s="263"/>
      <c r="AL16" s="14"/>
    </row>
    <row r="17" spans="1:38" ht="18.75" customHeight="1">
      <c r="A17" s="17"/>
      <c r="B17" s="17"/>
      <c r="C17" s="17"/>
      <c r="D17" s="17"/>
      <c r="E17" s="267" t="s">
        <v>31</v>
      </c>
      <c r="F17" s="268"/>
      <c r="G17" s="268"/>
      <c r="H17" s="268"/>
      <c r="I17" s="268"/>
      <c r="J17" s="268"/>
      <c r="K17" s="268"/>
      <c r="L17" s="268"/>
      <c r="M17" s="268"/>
      <c r="N17" s="268"/>
      <c r="O17" s="268"/>
      <c r="P17" s="261" t="s">
        <v>1149</v>
      </c>
      <c r="Q17" s="262"/>
      <c r="R17" s="262"/>
      <c r="S17" s="262"/>
      <c r="T17" s="262"/>
      <c r="U17" s="262"/>
      <c r="V17" s="262"/>
      <c r="W17" s="262"/>
      <c r="X17" s="262"/>
      <c r="Y17" s="262"/>
      <c r="Z17" s="262"/>
      <c r="AA17" s="262"/>
      <c r="AB17" s="262"/>
      <c r="AC17" s="262"/>
      <c r="AD17" s="262"/>
      <c r="AE17" s="262"/>
      <c r="AF17" s="262"/>
      <c r="AG17" s="262"/>
      <c r="AH17" s="262"/>
      <c r="AI17" s="262"/>
      <c r="AJ17" s="262"/>
      <c r="AK17" s="263"/>
      <c r="AL17" s="14"/>
    </row>
    <row r="18" spans="1:38" ht="18.75" customHeight="1">
      <c r="A18" s="17"/>
      <c r="B18" s="17"/>
      <c r="C18" s="17"/>
      <c r="D18" s="17"/>
      <c r="E18" s="267" t="s">
        <v>32</v>
      </c>
      <c r="F18" s="268"/>
      <c r="G18" s="268"/>
      <c r="H18" s="268"/>
      <c r="I18" s="268"/>
      <c r="J18" s="268"/>
      <c r="K18" s="268"/>
      <c r="L18" s="268"/>
      <c r="M18" s="268"/>
      <c r="N18" s="268"/>
      <c r="O18" s="268"/>
      <c r="P18" s="261" t="s">
        <v>1148</v>
      </c>
      <c r="Q18" s="262"/>
      <c r="R18" s="262"/>
      <c r="S18" s="262"/>
      <c r="T18" s="262"/>
      <c r="U18" s="262"/>
      <c r="V18" s="262"/>
      <c r="W18" s="262"/>
      <c r="X18" s="262"/>
      <c r="Y18" s="262"/>
      <c r="Z18" s="262"/>
      <c r="AA18" s="262"/>
      <c r="AB18" s="262"/>
      <c r="AC18" s="262"/>
      <c r="AD18" s="262"/>
      <c r="AE18" s="262"/>
      <c r="AF18" s="262"/>
      <c r="AG18" s="262"/>
      <c r="AH18" s="262"/>
      <c r="AI18" s="262"/>
      <c r="AJ18" s="262"/>
      <c r="AK18" s="263"/>
      <c r="AL18" s="14"/>
    </row>
    <row r="19" spans="1:38" ht="18.75" customHeight="1">
      <c r="A19" s="17"/>
      <c r="B19" s="17"/>
      <c r="C19" s="17"/>
      <c r="D19" s="17"/>
      <c r="E19" s="267" t="s">
        <v>33</v>
      </c>
      <c r="F19" s="268"/>
      <c r="G19" s="268"/>
      <c r="H19" s="268"/>
      <c r="I19" s="268"/>
      <c r="J19" s="268"/>
      <c r="K19" s="268"/>
      <c r="L19" s="268"/>
      <c r="M19" s="268"/>
      <c r="N19" s="268"/>
      <c r="O19" s="290"/>
      <c r="P19" s="297" t="s">
        <v>34</v>
      </c>
      <c r="Q19" s="298"/>
      <c r="R19" s="298"/>
      <c r="S19" s="298"/>
      <c r="T19" s="298"/>
      <c r="U19" s="298"/>
      <c r="V19" s="298"/>
      <c r="W19" s="298"/>
      <c r="X19" s="298"/>
      <c r="Y19" s="298"/>
      <c r="Z19" s="298"/>
      <c r="AA19" s="298"/>
      <c r="AB19" s="298"/>
      <c r="AC19" s="298"/>
      <c r="AD19" s="298"/>
      <c r="AE19" s="298"/>
      <c r="AF19" s="298"/>
      <c r="AG19" s="298"/>
      <c r="AH19" s="298"/>
      <c r="AI19" s="298"/>
      <c r="AJ19" s="298"/>
      <c r="AK19" s="299"/>
      <c r="AL19" s="14"/>
    </row>
    <row r="20" spans="1:38" ht="204" customHeight="1">
      <c r="A20" s="23"/>
      <c r="B20" s="22"/>
      <c r="C20" s="21"/>
      <c r="D20" s="21"/>
      <c r="E20" s="291"/>
      <c r="F20" s="292"/>
      <c r="G20" s="292"/>
      <c r="H20" s="292"/>
      <c r="I20" s="292"/>
      <c r="J20" s="292"/>
      <c r="K20" s="292"/>
      <c r="L20" s="292"/>
      <c r="M20" s="292"/>
      <c r="N20" s="292"/>
      <c r="O20" s="293"/>
      <c r="P20" s="300" t="s">
        <v>1161</v>
      </c>
      <c r="Q20" s="301"/>
      <c r="R20" s="301"/>
      <c r="S20" s="301"/>
      <c r="T20" s="301"/>
      <c r="U20" s="301"/>
      <c r="V20" s="301"/>
      <c r="W20" s="301"/>
      <c r="X20" s="301"/>
      <c r="Y20" s="301"/>
      <c r="Z20" s="301"/>
      <c r="AA20" s="301"/>
      <c r="AB20" s="301"/>
      <c r="AC20" s="301"/>
      <c r="AD20" s="301"/>
      <c r="AE20" s="301"/>
      <c r="AF20" s="301"/>
      <c r="AG20" s="301"/>
      <c r="AH20" s="301"/>
      <c r="AI20" s="301"/>
      <c r="AJ20" s="301"/>
      <c r="AK20" s="302"/>
      <c r="AL20" s="18"/>
    </row>
    <row r="21" spans="1:38" ht="18.75" customHeight="1">
      <c r="A21" s="17"/>
      <c r="B21" s="17"/>
      <c r="C21" s="17"/>
      <c r="D21" s="17"/>
      <c r="E21" s="291"/>
      <c r="F21" s="292"/>
      <c r="G21" s="292"/>
      <c r="H21" s="292"/>
      <c r="I21" s="292"/>
      <c r="J21" s="292"/>
      <c r="K21" s="292"/>
      <c r="L21" s="292"/>
      <c r="M21" s="292"/>
      <c r="N21" s="292"/>
      <c r="O21" s="293"/>
      <c r="P21" s="297" t="s">
        <v>35</v>
      </c>
      <c r="Q21" s="298"/>
      <c r="R21" s="298"/>
      <c r="S21" s="298"/>
      <c r="T21" s="298"/>
      <c r="U21" s="298"/>
      <c r="V21" s="298"/>
      <c r="W21" s="298"/>
      <c r="X21" s="298"/>
      <c r="Y21" s="298"/>
      <c r="Z21" s="298"/>
      <c r="AA21" s="298"/>
      <c r="AB21" s="298"/>
      <c r="AC21" s="298"/>
      <c r="AD21" s="298"/>
      <c r="AE21" s="298"/>
      <c r="AF21" s="298"/>
      <c r="AG21" s="298"/>
      <c r="AH21" s="298"/>
      <c r="AI21" s="298"/>
      <c r="AJ21" s="298"/>
      <c r="AK21" s="299"/>
      <c r="AL21" s="14"/>
    </row>
    <row r="22" spans="1:38" ht="52.5" customHeight="1">
      <c r="A22" s="23"/>
      <c r="B22" s="22"/>
      <c r="C22" s="21"/>
      <c r="D22" s="21"/>
      <c r="E22" s="294"/>
      <c r="F22" s="295"/>
      <c r="G22" s="295"/>
      <c r="H22" s="295"/>
      <c r="I22" s="295"/>
      <c r="J22" s="295"/>
      <c r="K22" s="295"/>
      <c r="L22" s="295"/>
      <c r="M22" s="295"/>
      <c r="N22" s="295"/>
      <c r="O22" s="296"/>
      <c r="P22" s="303" t="s">
        <v>1147</v>
      </c>
      <c r="Q22" s="304"/>
      <c r="R22" s="304"/>
      <c r="S22" s="304"/>
      <c r="T22" s="304"/>
      <c r="U22" s="304"/>
      <c r="V22" s="304"/>
      <c r="W22" s="304"/>
      <c r="X22" s="304"/>
      <c r="Y22" s="304"/>
      <c r="Z22" s="304"/>
      <c r="AA22" s="304"/>
      <c r="AB22" s="304"/>
      <c r="AC22" s="304"/>
      <c r="AD22" s="304"/>
      <c r="AE22" s="304"/>
      <c r="AF22" s="304"/>
      <c r="AG22" s="304"/>
      <c r="AH22" s="304"/>
      <c r="AI22" s="304"/>
      <c r="AJ22" s="304"/>
      <c r="AK22" s="305"/>
      <c r="AL22" s="18"/>
    </row>
    <row r="23" spans="1:38" ht="7.5" customHeight="1">
      <c r="A23" s="23"/>
      <c r="B23" s="22"/>
      <c r="C23" s="21"/>
      <c r="D23" s="21"/>
      <c r="E23" s="20"/>
      <c r="F23" s="20"/>
      <c r="G23" s="20"/>
      <c r="H23" s="20"/>
      <c r="I23" s="20"/>
      <c r="J23" s="20"/>
      <c r="K23" s="20"/>
      <c r="L23" s="20"/>
      <c r="M23" s="20"/>
      <c r="N23" s="20"/>
      <c r="O23" s="20"/>
      <c r="P23" s="19"/>
      <c r="Q23" s="19"/>
      <c r="R23" s="19"/>
      <c r="S23" s="19"/>
      <c r="T23" s="19"/>
      <c r="U23" s="19"/>
      <c r="V23" s="19"/>
      <c r="W23" s="19"/>
      <c r="X23" s="19"/>
      <c r="Y23" s="19"/>
      <c r="Z23" s="19"/>
      <c r="AA23" s="19"/>
      <c r="AB23" s="19"/>
      <c r="AC23" s="19"/>
      <c r="AD23" s="19"/>
      <c r="AE23" s="19"/>
      <c r="AF23" s="19"/>
      <c r="AG23" s="19"/>
      <c r="AH23" s="19"/>
      <c r="AI23" s="19"/>
      <c r="AJ23" s="19"/>
      <c r="AK23" s="19"/>
      <c r="AL23" s="18"/>
    </row>
    <row r="24" spans="1:38" ht="26.25" customHeight="1">
      <c r="A24" s="23"/>
      <c r="B24" s="22"/>
      <c r="C24" s="21"/>
      <c r="D24" s="21"/>
      <c r="E24" s="289"/>
      <c r="F24" s="289"/>
      <c r="G24" s="289"/>
      <c r="H24" s="289"/>
      <c r="I24" s="289"/>
      <c r="J24" s="289"/>
      <c r="K24" s="289"/>
      <c r="L24" s="289"/>
      <c r="M24" s="289"/>
      <c r="N24" s="289"/>
      <c r="O24" s="289"/>
      <c r="P24" s="289"/>
      <c r="Q24" s="289"/>
      <c r="R24" s="289"/>
      <c r="S24" s="289"/>
      <c r="T24" s="289"/>
      <c r="U24" s="289"/>
      <c r="V24" s="289"/>
      <c r="W24" s="289"/>
      <c r="X24" s="289"/>
      <c r="Y24" s="289"/>
      <c r="Z24" s="289"/>
      <c r="AA24" s="289"/>
      <c r="AB24" s="289"/>
      <c r="AC24" s="289"/>
      <c r="AD24" s="289"/>
      <c r="AE24" s="289"/>
      <c r="AF24" s="289"/>
      <c r="AG24" s="289"/>
      <c r="AH24" s="289"/>
      <c r="AI24" s="289"/>
      <c r="AJ24" s="289"/>
      <c r="AK24" s="289"/>
      <c r="AL24" s="24" t="s">
        <v>36</v>
      </c>
    </row>
    <row r="25" spans="1:38" ht="38.25" customHeight="1">
      <c r="A25" s="23"/>
      <c r="B25" s="22"/>
      <c r="C25" s="21"/>
      <c r="D25" s="21"/>
      <c r="E25" s="20"/>
      <c r="F25" s="20"/>
      <c r="G25" s="20"/>
      <c r="H25" s="20"/>
      <c r="I25" s="20"/>
      <c r="J25" s="20"/>
      <c r="K25" s="20"/>
      <c r="L25" s="20"/>
      <c r="M25" s="20"/>
      <c r="N25" s="20"/>
      <c r="O25" s="20"/>
      <c r="P25" s="19"/>
      <c r="Q25" s="19"/>
      <c r="R25" s="19"/>
      <c r="S25" s="19"/>
      <c r="T25" s="19"/>
      <c r="U25" s="19"/>
      <c r="V25" s="19"/>
      <c r="W25" s="19"/>
      <c r="X25" s="19"/>
      <c r="Y25" s="19"/>
      <c r="Z25" s="19"/>
      <c r="AA25" s="19"/>
      <c r="AB25" s="19"/>
      <c r="AC25" s="19"/>
      <c r="AD25" s="19"/>
      <c r="AE25" s="19"/>
      <c r="AF25" s="19"/>
      <c r="AG25" s="19"/>
      <c r="AH25" s="19"/>
      <c r="AI25" s="19"/>
      <c r="AJ25" s="19"/>
      <c r="AK25" s="19"/>
      <c r="AL25" s="18"/>
    </row>
    <row r="26" spans="1:38">
      <c r="A26" s="17"/>
      <c r="B26" s="16"/>
      <c r="C26" s="16"/>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4"/>
    </row>
    <row r="27" spans="1:38" ht="99.75" customHeight="1">
      <c r="A27" s="247" t="s">
        <v>1046</v>
      </c>
      <c r="B27" s="248"/>
      <c r="C27" s="248"/>
      <c r="D27" s="248"/>
      <c r="E27" s="248"/>
      <c r="F27" s="248"/>
      <c r="G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c r="AG27" s="248"/>
      <c r="AH27" s="248"/>
      <c r="AI27" s="248"/>
      <c r="AJ27" s="248"/>
      <c r="AK27" s="249"/>
    </row>
  </sheetData>
  <sheetProtection formatCells="0" formatColumns="0" formatRows="0" insertHyperlinks="0" autoFilter="0" pivotTables="0"/>
  <protectedRanges>
    <protectedRange sqref="K10 E13" name="범위1"/>
  </protectedRanges>
  <mergeCells count="37">
    <mergeCell ref="E24:AK24"/>
    <mergeCell ref="A27:AK27"/>
    <mergeCell ref="E18:O18"/>
    <mergeCell ref="P18:AK18"/>
    <mergeCell ref="E19:O22"/>
    <mergeCell ref="P19:AK19"/>
    <mergeCell ref="P20:AK20"/>
    <mergeCell ref="P21:AK21"/>
    <mergeCell ref="P22:AK2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10:O10"/>
    <mergeCell ref="P10:AK10"/>
    <mergeCell ref="E11:O11"/>
    <mergeCell ref="P11:AK11"/>
    <mergeCell ref="E12:O12"/>
    <mergeCell ref="P12:T12"/>
    <mergeCell ref="U12:Z12"/>
    <mergeCell ref="AA12:AK12"/>
    <mergeCell ref="A2:AK2"/>
    <mergeCell ref="A5:AG5"/>
    <mergeCell ref="B7:P7"/>
    <mergeCell ref="E9:O9"/>
    <mergeCell ref="P9:Z9"/>
    <mergeCell ref="AB9:AE9"/>
    <mergeCell ref="AF9:AJ9"/>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scale="94" orientation="portrait" blackAndWhite="1" r:id="rId1"/>
</worksheet>
</file>

<file path=xl/worksheets/sheet3.xml><?xml version="1.0" encoding="utf-8"?>
<worksheet xmlns="http://schemas.openxmlformats.org/spreadsheetml/2006/main" xmlns:r="http://schemas.openxmlformats.org/officeDocument/2006/relationships">
  <sheetPr codeName="Sheet27"/>
  <dimension ref="A2:AL20"/>
  <sheetViews>
    <sheetView view="pageBreakPreview" zoomScaleNormal="85" zoomScaleSheetLayoutView="100" workbookViewId="0">
      <selection activeCell="D24" sqref="D24"/>
    </sheetView>
  </sheetViews>
  <sheetFormatPr defaultRowHeight="17.399999999999999"/>
  <cols>
    <col min="1" max="4" width="1.09765625" style="1" customWidth="1"/>
    <col min="5" max="37" width="2.3984375" style="1" customWidth="1"/>
    <col min="38" max="38" width="22.5" style="1" customWidth="1"/>
  </cols>
  <sheetData>
    <row r="2" spans="1:38">
      <c r="A2" s="17"/>
      <c r="B2" s="251" t="s">
        <v>37</v>
      </c>
      <c r="C2" s="251"/>
      <c r="D2" s="251"/>
      <c r="E2" s="251"/>
      <c r="F2" s="251"/>
      <c r="G2" s="251"/>
      <c r="H2" s="251"/>
      <c r="I2" s="251"/>
      <c r="J2" s="251"/>
      <c r="K2" s="251"/>
      <c r="L2" s="251"/>
      <c r="M2" s="251"/>
      <c r="N2" s="251"/>
      <c r="O2" s="251"/>
      <c r="P2" s="251"/>
      <c r="Q2" s="17"/>
      <c r="R2" s="17"/>
      <c r="S2" s="17"/>
      <c r="T2" s="17"/>
      <c r="U2" s="17"/>
      <c r="V2" s="17"/>
      <c r="W2" s="17"/>
      <c r="X2" s="17"/>
      <c r="Y2" s="17"/>
      <c r="Z2" s="17"/>
      <c r="AA2" s="17"/>
      <c r="AB2" s="17"/>
      <c r="AC2" s="17"/>
      <c r="AD2" s="17"/>
      <c r="AE2" s="17"/>
      <c r="AF2" s="17"/>
      <c r="AG2" s="17"/>
      <c r="AH2" s="17"/>
      <c r="AI2" s="17"/>
      <c r="AJ2" s="17"/>
      <c r="AK2" s="35"/>
      <c r="AL2" s="14"/>
    </row>
    <row r="3" spans="1:38">
      <c r="A3" s="17"/>
      <c r="B3" s="16"/>
      <c r="C3" s="16"/>
      <c r="D3" s="16"/>
      <c r="E3" s="16"/>
      <c r="F3" s="16"/>
      <c r="G3" s="16"/>
      <c r="H3" s="16"/>
      <c r="I3" s="16"/>
      <c r="J3" s="16"/>
      <c r="K3" s="16"/>
      <c r="L3" s="16"/>
      <c r="M3" s="16"/>
      <c r="N3" s="16"/>
      <c r="O3" s="16"/>
      <c r="P3" s="16"/>
      <c r="Q3" s="17"/>
      <c r="R3" s="17"/>
      <c r="S3" s="17"/>
      <c r="T3" s="17"/>
      <c r="U3" s="17"/>
      <c r="V3" s="17"/>
      <c r="W3" s="17"/>
      <c r="X3" s="17"/>
      <c r="Y3" s="17"/>
      <c r="Z3" s="17"/>
      <c r="AA3" s="17"/>
      <c r="AB3" s="17"/>
      <c r="AC3" s="17"/>
      <c r="AD3" s="17"/>
      <c r="AE3" s="17"/>
      <c r="AF3" s="17"/>
      <c r="AG3" s="17"/>
      <c r="AH3" s="17"/>
      <c r="AI3" s="17"/>
      <c r="AJ3" s="17"/>
      <c r="AK3" s="35"/>
      <c r="AL3" s="14"/>
    </row>
    <row r="4" spans="1:38" ht="33.75" customHeight="1">
      <c r="A4" s="17"/>
      <c r="B4" s="16"/>
      <c r="C4" s="292" t="s">
        <v>38</v>
      </c>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14"/>
    </row>
    <row r="5" spans="1:38" ht="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4"/>
    </row>
    <row r="6" spans="1:38" ht="237.75" customHeight="1">
      <c r="A6" s="23"/>
      <c r="B6" s="22"/>
      <c r="C6" s="21"/>
      <c r="D6" s="21"/>
      <c r="E6" s="306" t="s">
        <v>1171</v>
      </c>
      <c r="F6" s="306"/>
      <c r="G6" s="306"/>
      <c r="H6" s="306"/>
      <c r="I6" s="306"/>
      <c r="J6" s="306"/>
      <c r="K6" s="306"/>
      <c r="L6" s="306"/>
      <c r="M6" s="306"/>
      <c r="N6" s="306"/>
      <c r="O6" s="306"/>
      <c r="P6" s="306"/>
      <c r="Q6" s="306"/>
      <c r="R6" s="306"/>
      <c r="S6" s="306"/>
      <c r="T6" s="306"/>
      <c r="U6" s="306"/>
      <c r="V6" s="306"/>
      <c r="W6" s="306"/>
      <c r="X6" s="306"/>
      <c r="Y6" s="306"/>
      <c r="Z6" s="306"/>
      <c r="AA6" s="306"/>
      <c r="AB6" s="306"/>
      <c r="AC6" s="306"/>
      <c r="AD6" s="306"/>
      <c r="AE6" s="306"/>
      <c r="AF6" s="306"/>
      <c r="AG6" s="306"/>
      <c r="AH6" s="306"/>
      <c r="AI6" s="306"/>
      <c r="AJ6" s="306"/>
      <c r="AK6" s="306"/>
      <c r="AL6" s="18"/>
    </row>
    <row r="7" spans="1:38" ht="51" customHeight="1">
      <c r="A7" s="23"/>
      <c r="B7" s="22"/>
      <c r="C7" s="21"/>
      <c r="D7" s="21"/>
      <c r="E7" s="306"/>
      <c r="F7" s="306"/>
      <c r="G7" s="306"/>
      <c r="H7" s="306"/>
      <c r="I7" s="306"/>
      <c r="J7" s="306"/>
      <c r="K7" s="306"/>
      <c r="L7" s="306"/>
      <c r="M7" s="306"/>
      <c r="N7" s="306"/>
      <c r="O7" s="306"/>
      <c r="P7" s="306"/>
      <c r="Q7" s="306"/>
      <c r="R7" s="306"/>
      <c r="S7" s="306"/>
      <c r="T7" s="306"/>
      <c r="U7" s="306"/>
      <c r="V7" s="306"/>
      <c r="W7" s="306"/>
      <c r="X7" s="306"/>
      <c r="Y7" s="306"/>
      <c r="Z7" s="306"/>
      <c r="AA7" s="306"/>
      <c r="AB7" s="306"/>
      <c r="AC7" s="306"/>
      <c r="AD7" s="306"/>
      <c r="AE7" s="306"/>
      <c r="AF7" s="306"/>
      <c r="AG7" s="306"/>
      <c r="AH7" s="306"/>
      <c r="AI7" s="306"/>
      <c r="AJ7" s="306"/>
      <c r="AK7" s="306"/>
      <c r="AL7" s="18"/>
    </row>
    <row r="8" spans="1:38" ht="11.25" customHeight="1">
      <c r="A8" s="23"/>
      <c r="B8" s="22"/>
      <c r="C8" s="21"/>
      <c r="D8" s="21"/>
      <c r="E8" s="306"/>
      <c r="F8" s="306"/>
      <c r="G8" s="306"/>
      <c r="H8" s="306"/>
      <c r="I8" s="306"/>
      <c r="J8" s="306"/>
      <c r="K8" s="306"/>
      <c r="L8" s="306"/>
      <c r="M8" s="306"/>
      <c r="N8" s="306"/>
      <c r="O8" s="306"/>
      <c r="P8" s="306"/>
      <c r="Q8" s="306"/>
      <c r="R8" s="306"/>
      <c r="S8" s="306"/>
      <c r="T8" s="306"/>
      <c r="U8" s="306"/>
      <c r="V8" s="306"/>
      <c r="W8" s="306"/>
      <c r="X8" s="306"/>
      <c r="Y8" s="306"/>
      <c r="Z8" s="306"/>
      <c r="AA8" s="306"/>
      <c r="AB8" s="306"/>
      <c r="AC8" s="306"/>
      <c r="AD8" s="306"/>
      <c r="AE8" s="306"/>
      <c r="AF8" s="306"/>
      <c r="AG8" s="306"/>
      <c r="AH8" s="306"/>
      <c r="AI8" s="306"/>
      <c r="AJ8" s="306"/>
      <c r="AK8" s="306"/>
      <c r="AL8" s="18"/>
    </row>
    <row r="9" spans="1:38" ht="6" customHeight="1">
      <c r="A9" s="23"/>
      <c r="B9" s="22"/>
      <c r="C9" s="21"/>
      <c r="D9" s="21"/>
      <c r="E9" s="306"/>
      <c r="F9" s="306"/>
      <c r="G9" s="306"/>
      <c r="H9" s="306"/>
      <c r="I9" s="306"/>
      <c r="J9" s="306"/>
      <c r="K9" s="306"/>
      <c r="L9" s="306"/>
      <c r="M9" s="306"/>
      <c r="N9" s="306"/>
      <c r="O9" s="306"/>
      <c r="P9" s="306"/>
      <c r="Q9" s="306"/>
      <c r="R9" s="306"/>
      <c r="S9" s="306"/>
      <c r="T9" s="306"/>
      <c r="U9" s="306"/>
      <c r="V9" s="306"/>
      <c r="W9" s="306"/>
      <c r="X9" s="306"/>
      <c r="Y9" s="306"/>
      <c r="Z9" s="306"/>
      <c r="AA9" s="306"/>
      <c r="AB9" s="306"/>
      <c r="AC9" s="306"/>
      <c r="AD9" s="306"/>
      <c r="AE9" s="306"/>
      <c r="AF9" s="306"/>
      <c r="AG9" s="306"/>
      <c r="AH9" s="306"/>
      <c r="AI9" s="306"/>
      <c r="AJ9" s="306"/>
      <c r="AK9" s="306"/>
      <c r="AL9" s="18"/>
    </row>
    <row r="10" spans="1:38" ht="18.75" customHeight="1">
      <c r="A10" s="23"/>
      <c r="B10" s="22"/>
      <c r="C10" s="21"/>
      <c r="D10" s="21"/>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18"/>
    </row>
    <row r="11" spans="1:38">
      <c r="A11" s="17"/>
      <c r="B11" s="16"/>
      <c r="C11" s="1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4"/>
    </row>
    <row r="12" spans="1:38" ht="70.5" customHeight="1">
      <c r="A12" s="247" t="s">
        <v>39</v>
      </c>
      <c r="B12" s="248"/>
      <c r="C12" s="248"/>
      <c r="D12" s="248"/>
      <c r="E12" s="248"/>
      <c r="F12" s="248"/>
      <c r="G12" s="248"/>
      <c r="H12" s="248"/>
      <c r="I12" s="248"/>
      <c r="J12" s="248"/>
      <c r="K12" s="248"/>
      <c r="L12" s="248"/>
      <c r="M12" s="248"/>
      <c r="N12" s="248"/>
      <c r="O12" s="248"/>
      <c r="P12" s="248"/>
      <c r="Q12" s="248"/>
      <c r="R12" s="248"/>
      <c r="S12" s="248"/>
      <c r="T12" s="248"/>
      <c r="U12" s="248"/>
      <c r="V12" s="248"/>
      <c r="W12" s="248"/>
      <c r="X12" s="248"/>
      <c r="Y12" s="248"/>
      <c r="Z12" s="248"/>
      <c r="AA12" s="248"/>
      <c r="AB12" s="248"/>
      <c r="AC12" s="248"/>
      <c r="AD12" s="248"/>
      <c r="AE12" s="248"/>
      <c r="AF12" s="248"/>
      <c r="AG12" s="248"/>
      <c r="AH12" s="248"/>
      <c r="AI12" s="248"/>
      <c r="AJ12" s="248"/>
      <c r="AK12" s="249"/>
    </row>
    <row r="20" spans="16:16">
      <c r="P20" s="227"/>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sheetPr codeName="Sheet4"/>
  <dimension ref="A1:AM31"/>
  <sheetViews>
    <sheetView view="pageBreakPreview" topLeftCell="A7" zoomScaleNormal="85" zoomScaleSheetLayoutView="100" workbookViewId="0">
      <selection activeCell="D24" sqref="D24"/>
    </sheetView>
  </sheetViews>
  <sheetFormatPr defaultRowHeight="17.399999999999999"/>
  <cols>
    <col min="1" max="4" width="1.09765625" style="1" customWidth="1"/>
    <col min="5" max="37" width="2.3984375" style="1" customWidth="1"/>
    <col min="38" max="38" width="22.5" style="1" customWidth="1"/>
  </cols>
  <sheetData>
    <row r="1" spans="1:39" ht="18.75" customHeight="1">
      <c r="A1" s="17"/>
      <c r="B1" s="16"/>
      <c r="C1" s="16"/>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14"/>
    </row>
    <row r="2" spans="1:39" ht="18.75" customHeight="1">
      <c r="A2" s="23"/>
      <c r="B2" s="22"/>
      <c r="C2" s="292" t="s">
        <v>40</v>
      </c>
      <c r="D2" s="292"/>
      <c r="E2" s="292"/>
      <c r="F2" s="292"/>
      <c r="G2" s="292"/>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14"/>
    </row>
    <row r="3" spans="1:39" ht="18.75" customHeight="1">
      <c r="A3" s="23"/>
      <c r="B3" s="22"/>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14"/>
    </row>
    <row r="4" spans="1:39" ht="18.75" customHeight="1">
      <c r="A4" s="23"/>
      <c r="B4" s="22"/>
      <c r="C4" s="25"/>
      <c r="D4" s="292" t="s">
        <v>41</v>
      </c>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14"/>
    </row>
    <row r="5" spans="1:39" ht="18.75" customHeight="1">
      <c r="A5" s="23"/>
      <c r="B5" s="22"/>
      <c r="C5" s="40"/>
      <c r="D5" s="40"/>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0"/>
      <c r="AI5" s="40"/>
      <c r="AJ5" s="40"/>
      <c r="AK5" s="40"/>
      <c r="AL5" s="14"/>
    </row>
    <row r="6" spans="1:39" ht="30" customHeight="1">
      <c r="A6" s="17"/>
      <c r="B6" s="16"/>
      <c r="C6" s="16"/>
      <c r="D6" s="21"/>
      <c r="E6" s="311" t="s">
        <v>42</v>
      </c>
      <c r="F6" s="311"/>
      <c r="G6" s="311"/>
      <c r="H6" s="311"/>
      <c r="I6" s="311"/>
      <c r="J6" s="311"/>
      <c r="K6" s="311"/>
      <c r="L6" s="311"/>
      <c r="M6" s="311" t="s">
        <v>43</v>
      </c>
      <c r="N6" s="311"/>
      <c r="O6" s="311"/>
      <c r="P6" s="311"/>
      <c r="Q6" s="311"/>
      <c r="R6" s="311"/>
      <c r="S6" s="311"/>
      <c r="T6" s="311" t="s">
        <v>44</v>
      </c>
      <c r="U6" s="311"/>
      <c r="V6" s="311"/>
      <c r="W6" s="311"/>
      <c r="X6" s="311"/>
      <c r="Y6" s="311"/>
      <c r="Z6" s="311"/>
      <c r="AA6" s="311"/>
      <c r="AB6" s="311"/>
      <c r="AC6" s="311"/>
      <c r="AD6" s="311"/>
      <c r="AE6" s="311"/>
      <c r="AF6" s="312" t="s">
        <v>45</v>
      </c>
      <c r="AG6" s="312"/>
      <c r="AH6" s="312"/>
      <c r="AI6" s="312"/>
      <c r="AJ6" s="312"/>
      <c r="AK6" s="312"/>
      <c r="AL6" s="14"/>
    </row>
    <row r="7" spans="1:39" ht="30" customHeight="1">
      <c r="A7" s="17"/>
      <c r="B7" s="16"/>
      <c r="C7" s="16"/>
      <c r="D7" s="21"/>
      <c r="E7" s="308" t="s">
        <v>1091</v>
      </c>
      <c r="F7" s="308"/>
      <c r="G7" s="308"/>
      <c r="H7" s="308"/>
      <c r="I7" s="308"/>
      <c r="J7" s="308"/>
      <c r="K7" s="308"/>
      <c r="L7" s="308"/>
      <c r="M7" s="309" t="s">
        <v>1092</v>
      </c>
      <c r="N7" s="309"/>
      <c r="O7" s="309"/>
      <c r="P7" s="309"/>
      <c r="Q7" s="309"/>
      <c r="R7" s="309"/>
      <c r="S7" s="309"/>
      <c r="T7" s="313" t="s">
        <v>1168</v>
      </c>
      <c r="U7" s="313"/>
      <c r="V7" s="313"/>
      <c r="W7" s="313"/>
      <c r="X7" s="313"/>
      <c r="Y7" s="313"/>
      <c r="Z7" s="313"/>
      <c r="AA7" s="313"/>
      <c r="AB7" s="313"/>
      <c r="AC7" s="313"/>
      <c r="AD7" s="313"/>
      <c r="AE7" s="313"/>
      <c r="AF7" s="308" t="s">
        <v>1093</v>
      </c>
      <c r="AG7" s="308"/>
      <c r="AH7" s="308"/>
      <c r="AI7" s="308"/>
      <c r="AJ7" s="308"/>
      <c r="AK7" s="308"/>
      <c r="AL7" s="14"/>
    </row>
    <row r="8" spans="1:39" ht="30" customHeight="1">
      <c r="A8" s="17"/>
      <c r="B8" s="16"/>
      <c r="C8" s="16"/>
      <c r="D8" s="21"/>
      <c r="E8" s="308"/>
      <c r="F8" s="308"/>
      <c r="G8" s="308"/>
      <c r="H8" s="308"/>
      <c r="I8" s="308"/>
      <c r="J8" s="308"/>
      <c r="K8" s="308"/>
      <c r="L8" s="308"/>
      <c r="M8" s="309"/>
      <c r="N8" s="309"/>
      <c r="O8" s="309"/>
      <c r="P8" s="309"/>
      <c r="Q8" s="309"/>
      <c r="R8" s="309"/>
      <c r="S8" s="309"/>
      <c r="T8" s="308"/>
      <c r="U8" s="308"/>
      <c r="V8" s="308"/>
      <c r="W8" s="308"/>
      <c r="X8" s="308"/>
      <c r="Y8" s="308"/>
      <c r="Z8" s="308"/>
      <c r="AA8" s="308"/>
      <c r="AB8" s="308"/>
      <c r="AC8" s="308"/>
      <c r="AD8" s="308"/>
      <c r="AE8" s="308"/>
      <c r="AF8" s="308"/>
      <c r="AG8" s="308"/>
      <c r="AH8" s="308"/>
      <c r="AI8" s="308"/>
      <c r="AJ8" s="308"/>
      <c r="AK8" s="308"/>
      <c r="AL8" s="14"/>
    </row>
    <row r="9" spans="1:39" ht="30" customHeight="1">
      <c r="A9" s="17"/>
      <c r="B9" s="16"/>
      <c r="C9" s="16"/>
      <c r="D9" s="21"/>
      <c r="E9" s="308"/>
      <c r="F9" s="308"/>
      <c r="G9" s="308"/>
      <c r="H9" s="308"/>
      <c r="I9" s="308"/>
      <c r="J9" s="308"/>
      <c r="K9" s="308"/>
      <c r="L9" s="308"/>
      <c r="M9" s="309"/>
      <c r="N9" s="309"/>
      <c r="O9" s="309"/>
      <c r="P9" s="309"/>
      <c r="Q9" s="309"/>
      <c r="R9" s="309"/>
      <c r="S9" s="309"/>
      <c r="T9" s="308"/>
      <c r="U9" s="308"/>
      <c r="V9" s="308"/>
      <c r="W9" s="308"/>
      <c r="X9" s="308"/>
      <c r="Y9" s="308"/>
      <c r="Z9" s="308"/>
      <c r="AA9" s="308"/>
      <c r="AB9" s="308"/>
      <c r="AC9" s="308"/>
      <c r="AD9" s="308"/>
      <c r="AE9" s="308"/>
      <c r="AF9" s="308"/>
      <c r="AG9" s="308"/>
      <c r="AH9" s="308"/>
      <c r="AI9" s="308"/>
      <c r="AJ9" s="308"/>
      <c r="AK9" s="308"/>
      <c r="AL9" s="14"/>
    </row>
    <row r="10" spans="1:39" ht="30" customHeight="1">
      <c r="A10" s="17"/>
      <c r="B10" s="16"/>
      <c r="C10" s="16"/>
      <c r="D10" s="21"/>
      <c r="E10" s="308"/>
      <c r="F10" s="308"/>
      <c r="G10" s="308"/>
      <c r="H10" s="308"/>
      <c r="I10" s="308"/>
      <c r="J10" s="308"/>
      <c r="K10" s="308"/>
      <c r="L10" s="308"/>
      <c r="M10" s="309"/>
      <c r="N10" s="309"/>
      <c r="O10" s="309"/>
      <c r="P10" s="309"/>
      <c r="Q10" s="309"/>
      <c r="R10" s="309"/>
      <c r="S10" s="309"/>
      <c r="T10" s="308"/>
      <c r="U10" s="308"/>
      <c r="V10" s="308"/>
      <c r="W10" s="308"/>
      <c r="X10" s="308"/>
      <c r="Y10" s="308"/>
      <c r="Z10" s="308"/>
      <c r="AA10" s="308"/>
      <c r="AB10" s="308"/>
      <c r="AC10" s="308"/>
      <c r="AD10" s="308"/>
      <c r="AE10" s="308"/>
      <c r="AF10" s="308"/>
      <c r="AG10" s="308"/>
      <c r="AH10" s="308"/>
      <c r="AI10" s="308"/>
      <c r="AJ10" s="308"/>
      <c r="AK10" s="308"/>
      <c r="AL10" s="14"/>
    </row>
    <row r="11" spans="1:39" ht="30" customHeight="1">
      <c r="A11" s="17"/>
      <c r="B11" s="16"/>
      <c r="C11" s="16"/>
      <c r="D11" s="21"/>
      <c r="E11" s="308"/>
      <c r="F11" s="308"/>
      <c r="G11" s="308"/>
      <c r="H11" s="308"/>
      <c r="I11" s="308"/>
      <c r="J11" s="308"/>
      <c r="K11" s="308"/>
      <c r="L11" s="308"/>
      <c r="M11" s="309"/>
      <c r="N11" s="309"/>
      <c r="O11" s="309"/>
      <c r="P11" s="309"/>
      <c r="Q11" s="309"/>
      <c r="R11" s="309"/>
      <c r="S11" s="309"/>
      <c r="T11" s="308"/>
      <c r="U11" s="308"/>
      <c r="V11" s="308"/>
      <c r="W11" s="308"/>
      <c r="X11" s="308"/>
      <c r="Y11" s="308"/>
      <c r="Z11" s="308"/>
      <c r="AA11" s="308"/>
      <c r="AB11" s="308"/>
      <c r="AC11" s="308"/>
      <c r="AD11" s="308"/>
      <c r="AE11" s="308"/>
      <c r="AF11" s="308"/>
      <c r="AG11" s="308"/>
      <c r="AH11" s="308"/>
      <c r="AI11" s="308"/>
      <c r="AJ11" s="308"/>
      <c r="AK11" s="308"/>
      <c r="AL11" s="14"/>
    </row>
    <row r="12" spans="1:39" ht="6" customHeight="1">
      <c r="A12" s="17"/>
      <c r="B12" s="16"/>
      <c r="C12" s="16"/>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14"/>
    </row>
    <row r="13" spans="1:39" ht="18.75" customHeight="1">
      <c r="A13" s="17"/>
      <c r="B13" s="16"/>
      <c r="C13" s="16"/>
      <c r="D13" s="21"/>
      <c r="E13" s="310" t="s">
        <v>46</v>
      </c>
      <c r="F13" s="310"/>
      <c r="G13" s="310"/>
      <c r="H13" s="310"/>
      <c r="I13" s="310"/>
      <c r="J13" s="310"/>
      <c r="K13" s="310"/>
      <c r="L13" s="310"/>
      <c r="M13" s="310"/>
      <c r="N13" s="310"/>
      <c r="O13" s="310"/>
      <c r="P13" s="310"/>
      <c r="Q13" s="310"/>
      <c r="R13" s="310"/>
      <c r="S13" s="310"/>
      <c r="T13" s="310"/>
      <c r="U13" s="310"/>
      <c r="V13" s="310"/>
      <c r="W13" s="310"/>
      <c r="X13" s="310"/>
      <c r="Y13" s="310"/>
      <c r="Z13" s="310"/>
      <c r="AA13" s="310"/>
      <c r="AB13" s="310"/>
      <c r="AC13" s="310"/>
      <c r="AD13" s="310"/>
      <c r="AE13" s="310"/>
      <c r="AF13" s="310"/>
      <c r="AG13" s="310"/>
      <c r="AH13" s="310"/>
      <c r="AI13" s="310"/>
      <c r="AJ13" s="310"/>
      <c r="AK13" s="310"/>
      <c r="AL13" s="14"/>
    </row>
    <row r="14" spans="1:39" ht="18.75" customHeight="1">
      <c r="A14" s="17"/>
      <c r="B14" s="16"/>
      <c r="C14" s="16"/>
      <c r="D14" s="21"/>
      <c r="E14" s="307" t="s">
        <v>47</v>
      </c>
      <c r="F14" s="307"/>
      <c r="G14" s="307"/>
      <c r="H14" s="307"/>
      <c r="I14" s="307"/>
      <c r="J14" s="307"/>
      <c r="K14" s="307"/>
      <c r="L14" s="307"/>
      <c r="M14" s="307"/>
      <c r="N14" s="307"/>
      <c r="O14" s="307"/>
      <c r="P14" s="307"/>
      <c r="Q14" s="307"/>
      <c r="R14" s="307"/>
      <c r="S14" s="307"/>
      <c r="T14" s="307"/>
      <c r="U14" s="307"/>
      <c r="V14" s="307"/>
      <c r="W14" s="307"/>
      <c r="X14" s="307"/>
      <c r="Y14" s="307"/>
      <c r="Z14" s="307"/>
      <c r="AA14" s="307"/>
      <c r="AB14" s="307"/>
      <c r="AC14" s="307"/>
      <c r="AD14" s="307"/>
      <c r="AE14" s="307"/>
      <c r="AF14" s="307"/>
      <c r="AG14" s="307"/>
      <c r="AH14" s="307"/>
      <c r="AI14" s="307"/>
      <c r="AJ14" s="307"/>
      <c r="AK14" s="307"/>
      <c r="AL14" s="14"/>
    </row>
    <row r="15" spans="1:39" ht="26.25" customHeight="1">
      <c r="A15" s="23"/>
      <c r="B15" s="22"/>
      <c r="C15" s="21"/>
      <c r="D15" s="21"/>
      <c r="E15" s="289"/>
      <c r="F15" s="289"/>
      <c r="G15" s="289"/>
      <c r="H15" s="289"/>
      <c r="I15" s="289"/>
      <c r="J15" s="289"/>
      <c r="K15" s="289"/>
      <c r="L15" s="289"/>
      <c r="M15" s="289"/>
      <c r="N15" s="289"/>
      <c r="O15" s="289"/>
      <c r="P15" s="289"/>
      <c r="Q15" s="289"/>
      <c r="R15" s="289"/>
      <c r="S15" s="289"/>
      <c r="T15" s="289"/>
      <c r="U15" s="289"/>
      <c r="V15" s="289"/>
      <c r="W15" s="289"/>
      <c r="X15" s="289"/>
      <c r="Y15" s="289"/>
      <c r="Z15" s="289"/>
      <c r="AA15" s="289"/>
      <c r="AB15" s="289"/>
      <c r="AC15" s="289"/>
      <c r="AD15" s="289"/>
      <c r="AE15" s="289"/>
      <c r="AF15" s="289"/>
      <c r="AG15" s="289"/>
      <c r="AH15" s="289"/>
      <c r="AI15" s="289"/>
      <c r="AJ15" s="289"/>
      <c r="AK15" s="289"/>
      <c r="AL15" s="24" t="s">
        <v>48</v>
      </c>
      <c r="AM15" s="1"/>
    </row>
    <row r="16" spans="1:39" ht="18.75" customHeight="1">
      <c r="A16" s="17"/>
      <c r="B16" s="16"/>
      <c r="C16" s="16"/>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14"/>
    </row>
    <row r="17" spans="1:39" ht="18.75" customHeight="1">
      <c r="A17" s="23"/>
      <c r="B17" s="22"/>
      <c r="C17" s="25"/>
      <c r="D17" s="292" t="s">
        <v>49</v>
      </c>
      <c r="E17" s="292"/>
      <c r="F17" s="292"/>
      <c r="G17" s="292"/>
      <c r="H17" s="292"/>
      <c r="I17" s="292"/>
      <c r="J17" s="292"/>
      <c r="K17" s="292"/>
      <c r="L17" s="292"/>
      <c r="M17" s="292"/>
      <c r="N17" s="292"/>
      <c r="O17" s="292"/>
      <c r="P17" s="292"/>
      <c r="Q17" s="292"/>
      <c r="R17" s="292"/>
      <c r="S17" s="292"/>
      <c r="T17" s="292"/>
      <c r="U17" s="292"/>
      <c r="V17" s="292"/>
      <c r="W17" s="292"/>
      <c r="X17" s="292"/>
      <c r="Y17" s="292"/>
      <c r="Z17" s="292"/>
      <c r="AA17" s="292"/>
      <c r="AB17" s="292"/>
      <c r="AC17" s="292"/>
      <c r="AD17" s="292"/>
      <c r="AE17" s="292"/>
      <c r="AF17" s="292"/>
      <c r="AG17" s="292"/>
      <c r="AH17" s="292"/>
      <c r="AI17" s="292"/>
      <c r="AJ17" s="292"/>
      <c r="AK17" s="292"/>
      <c r="AL17" s="14"/>
    </row>
    <row r="18" spans="1:39" ht="18.75" customHeight="1">
      <c r="A18" s="23"/>
      <c r="B18" s="22"/>
      <c r="C18" s="40"/>
      <c r="D18" s="40"/>
      <c r="E18" s="40"/>
      <c r="F18" s="40"/>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14"/>
    </row>
    <row r="19" spans="1:39" ht="30" customHeight="1">
      <c r="A19" s="17"/>
      <c r="B19" s="16"/>
      <c r="C19" s="16"/>
      <c r="D19" s="21"/>
      <c r="E19" s="311" t="s">
        <v>50</v>
      </c>
      <c r="F19" s="311"/>
      <c r="G19" s="311"/>
      <c r="H19" s="311"/>
      <c r="I19" s="311"/>
      <c r="J19" s="311"/>
      <c r="K19" s="311" t="s">
        <v>51</v>
      </c>
      <c r="L19" s="311"/>
      <c r="M19" s="311"/>
      <c r="N19" s="311"/>
      <c r="O19" s="311"/>
      <c r="P19" s="311"/>
      <c r="Q19" s="311" t="s">
        <v>52</v>
      </c>
      <c r="R19" s="311"/>
      <c r="S19" s="311"/>
      <c r="T19" s="311"/>
      <c r="U19" s="311"/>
      <c r="V19" s="311" t="s">
        <v>53</v>
      </c>
      <c r="W19" s="311"/>
      <c r="X19" s="311"/>
      <c r="Y19" s="311"/>
      <c r="Z19" s="311"/>
      <c r="AA19" s="311"/>
      <c r="AB19" s="311"/>
      <c r="AC19" s="311"/>
      <c r="AD19" s="311"/>
      <c r="AE19" s="311"/>
      <c r="AF19" s="312" t="s">
        <v>54</v>
      </c>
      <c r="AG19" s="312"/>
      <c r="AH19" s="312"/>
      <c r="AI19" s="312"/>
      <c r="AJ19" s="312"/>
      <c r="AK19" s="312"/>
      <c r="AL19" s="14"/>
    </row>
    <row r="20" spans="1:39" ht="30" customHeight="1">
      <c r="A20" s="17"/>
      <c r="B20" s="16"/>
      <c r="C20" s="16"/>
      <c r="D20" s="21"/>
      <c r="E20" s="308" t="s">
        <v>1095</v>
      </c>
      <c r="F20" s="308"/>
      <c r="G20" s="308"/>
      <c r="H20" s="308"/>
      <c r="I20" s="308"/>
      <c r="J20" s="308"/>
      <c r="K20" s="308" t="s">
        <v>1098</v>
      </c>
      <c r="L20" s="308"/>
      <c r="M20" s="308"/>
      <c r="N20" s="308"/>
      <c r="O20" s="308"/>
      <c r="P20" s="308"/>
      <c r="Q20" s="309" t="s">
        <v>1101</v>
      </c>
      <c r="R20" s="309"/>
      <c r="S20" s="309"/>
      <c r="T20" s="309"/>
      <c r="U20" s="309"/>
      <c r="V20" s="308" t="s">
        <v>1103</v>
      </c>
      <c r="W20" s="308"/>
      <c r="X20" s="308"/>
      <c r="Y20" s="308"/>
      <c r="Z20" s="308"/>
      <c r="AA20" s="308"/>
      <c r="AB20" s="308"/>
      <c r="AC20" s="308"/>
      <c r="AD20" s="308"/>
      <c r="AE20" s="308"/>
      <c r="AF20" s="308" t="s">
        <v>1093</v>
      </c>
      <c r="AG20" s="308"/>
      <c r="AH20" s="308"/>
      <c r="AI20" s="308"/>
      <c r="AJ20" s="308"/>
      <c r="AK20" s="308"/>
      <c r="AL20" s="14"/>
    </row>
    <row r="21" spans="1:39" ht="30" customHeight="1">
      <c r="A21" s="17"/>
      <c r="B21" s="16"/>
      <c r="C21" s="16"/>
      <c r="D21" s="21"/>
      <c r="E21" s="308" t="s">
        <v>1096</v>
      </c>
      <c r="F21" s="308"/>
      <c r="G21" s="308"/>
      <c r="H21" s="308"/>
      <c r="I21" s="308"/>
      <c r="J21" s="308"/>
      <c r="K21" s="308" t="s">
        <v>1172</v>
      </c>
      <c r="L21" s="308"/>
      <c r="M21" s="308"/>
      <c r="N21" s="308"/>
      <c r="O21" s="308"/>
      <c r="P21" s="308"/>
      <c r="Q21" s="309" t="s">
        <v>1174</v>
      </c>
      <c r="R21" s="309"/>
      <c r="S21" s="309"/>
      <c r="T21" s="309"/>
      <c r="U21" s="309"/>
      <c r="V21" s="308" t="s">
        <v>1173</v>
      </c>
      <c r="W21" s="308"/>
      <c r="X21" s="308"/>
      <c r="Y21" s="308"/>
      <c r="Z21" s="308"/>
      <c r="AA21" s="308"/>
      <c r="AB21" s="308"/>
      <c r="AC21" s="308"/>
      <c r="AD21" s="308"/>
      <c r="AE21" s="308"/>
      <c r="AF21" s="308" t="s">
        <v>1093</v>
      </c>
      <c r="AG21" s="308"/>
      <c r="AH21" s="308"/>
      <c r="AI21" s="308"/>
      <c r="AJ21" s="308"/>
      <c r="AK21" s="308"/>
      <c r="AL21" s="14"/>
    </row>
    <row r="22" spans="1:39" ht="30" customHeight="1">
      <c r="A22" s="17"/>
      <c r="B22" s="16"/>
      <c r="C22" s="16"/>
      <c r="D22" s="21"/>
      <c r="E22" s="308" t="s">
        <v>1096</v>
      </c>
      <c r="F22" s="308"/>
      <c r="G22" s="308"/>
      <c r="H22" s="308"/>
      <c r="I22" s="308"/>
      <c r="J22" s="308"/>
      <c r="K22" s="308" t="s">
        <v>1099</v>
      </c>
      <c r="L22" s="308"/>
      <c r="M22" s="308"/>
      <c r="N22" s="308"/>
      <c r="O22" s="308"/>
      <c r="P22" s="308"/>
      <c r="Q22" s="309" t="s">
        <v>1104</v>
      </c>
      <c r="R22" s="309"/>
      <c r="S22" s="309"/>
      <c r="T22" s="309"/>
      <c r="U22" s="309"/>
      <c r="V22" s="308" t="s">
        <v>1105</v>
      </c>
      <c r="W22" s="308"/>
      <c r="X22" s="308"/>
      <c r="Y22" s="308"/>
      <c r="Z22" s="308"/>
      <c r="AA22" s="308"/>
      <c r="AB22" s="308"/>
      <c r="AC22" s="308"/>
      <c r="AD22" s="308"/>
      <c r="AE22" s="308"/>
      <c r="AF22" s="308" t="s">
        <v>1093</v>
      </c>
      <c r="AG22" s="308"/>
      <c r="AH22" s="308"/>
      <c r="AI22" s="308"/>
      <c r="AJ22" s="308"/>
      <c r="AK22" s="308"/>
      <c r="AL22" s="14"/>
    </row>
    <row r="23" spans="1:39" ht="30" customHeight="1">
      <c r="A23" s="17"/>
      <c r="B23" s="16"/>
      <c r="C23" s="16"/>
      <c r="D23" s="21"/>
      <c r="E23" s="308" t="s">
        <v>1097</v>
      </c>
      <c r="F23" s="308"/>
      <c r="G23" s="308"/>
      <c r="H23" s="308"/>
      <c r="I23" s="308"/>
      <c r="J23" s="308"/>
      <c r="K23" s="308" t="s">
        <v>1100</v>
      </c>
      <c r="L23" s="308"/>
      <c r="M23" s="308"/>
      <c r="N23" s="308"/>
      <c r="O23" s="308"/>
      <c r="P23" s="308"/>
      <c r="Q23" s="309" t="s">
        <v>1102</v>
      </c>
      <c r="R23" s="309"/>
      <c r="S23" s="309"/>
      <c r="T23" s="309"/>
      <c r="U23" s="309"/>
      <c r="V23" s="308" t="s">
        <v>1106</v>
      </c>
      <c r="W23" s="308"/>
      <c r="X23" s="308"/>
      <c r="Y23" s="308"/>
      <c r="Z23" s="308"/>
      <c r="AA23" s="308"/>
      <c r="AB23" s="308"/>
      <c r="AC23" s="308"/>
      <c r="AD23" s="308"/>
      <c r="AE23" s="308"/>
      <c r="AF23" s="308" t="s">
        <v>1094</v>
      </c>
      <c r="AG23" s="308"/>
      <c r="AH23" s="308"/>
      <c r="AI23" s="308"/>
      <c r="AJ23" s="308"/>
      <c r="AK23" s="308"/>
      <c r="AL23" s="14"/>
    </row>
    <row r="24" spans="1:39" ht="30" customHeight="1">
      <c r="A24" s="17"/>
      <c r="B24" s="16"/>
      <c r="C24" s="16"/>
      <c r="D24" s="21"/>
      <c r="E24" s="308"/>
      <c r="F24" s="308"/>
      <c r="G24" s="308"/>
      <c r="H24" s="308"/>
      <c r="I24" s="308"/>
      <c r="J24" s="308"/>
      <c r="K24" s="308"/>
      <c r="L24" s="308"/>
      <c r="M24" s="308"/>
      <c r="N24" s="308"/>
      <c r="O24" s="308"/>
      <c r="P24" s="308"/>
      <c r="Q24" s="309"/>
      <c r="R24" s="309"/>
      <c r="S24" s="309"/>
      <c r="T24" s="309"/>
      <c r="U24" s="309"/>
      <c r="V24" s="308"/>
      <c r="W24" s="308"/>
      <c r="X24" s="308"/>
      <c r="Y24" s="308"/>
      <c r="Z24" s="308"/>
      <c r="AA24" s="308"/>
      <c r="AB24" s="308"/>
      <c r="AC24" s="308"/>
      <c r="AD24" s="308"/>
      <c r="AE24" s="308"/>
      <c r="AF24" s="308"/>
      <c r="AG24" s="308"/>
      <c r="AH24" s="308"/>
      <c r="AI24" s="308"/>
      <c r="AJ24" s="308"/>
      <c r="AK24" s="308"/>
      <c r="AL24" s="14"/>
    </row>
    <row r="25" spans="1:39" ht="6" customHeight="1">
      <c r="A25" s="17"/>
      <c r="B25" s="16"/>
      <c r="C25" s="16"/>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14"/>
    </row>
    <row r="26" spans="1:39" ht="18.75" customHeight="1">
      <c r="A26" s="17"/>
      <c r="B26" s="16"/>
      <c r="C26" s="16"/>
      <c r="D26" s="21"/>
      <c r="E26" s="310" t="s">
        <v>55</v>
      </c>
      <c r="F26" s="310"/>
      <c r="G26" s="310"/>
      <c r="H26" s="310"/>
      <c r="I26" s="310"/>
      <c r="J26" s="310"/>
      <c r="K26" s="310"/>
      <c r="L26" s="310"/>
      <c r="M26" s="310"/>
      <c r="N26" s="310"/>
      <c r="O26" s="310"/>
      <c r="P26" s="310"/>
      <c r="Q26" s="310"/>
      <c r="R26" s="310"/>
      <c r="S26" s="310"/>
      <c r="T26" s="310"/>
      <c r="U26" s="310"/>
      <c r="V26" s="310"/>
      <c r="W26" s="310"/>
      <c r="X26" s="310"/>
      <c r="Y26" s="310"/>
      <c r="Z26" s="310"/>
      <c r="AA26" s="310"/>
      <c r="AB26" s="310"/>
      <c r="AC26" s="310"/>
      <c r="AD26" s="310"/>
      <c r="AE26" s="310"/>
      <c r="AF26" s="310"/>
      <c r="AG26" s="310"/>
      <c r="AH26" s="310"/>
      <c r="AI26" s="310"/>
      <c r="AJ26" s="310"/>
      <c r="AK26" s="310"/>
      <c r="AL26" s="14"/>
    </row>
    <row r="27" spans="1:39" ht="18.75" customHeight="1">
      <c r="A27" s="17"/>
      <c r="B27" s="16"/>
      <c r="C27" s="16"/>
      <c r="D27" s="21"/>
      <c r="E27" s="307" t="s">
        <v>47</v>
      </c>
      <c r="F27" s="307"/>
      <c r="G27" s="307"/>
      <c r="H27" s="307"/>
      <c r="I27" s="307"/>
      <c r="J27" s="307"/>
      <c r="K27" s="307"/>
      <c r="L27" s="307"/>
      <c r="M27" s="307"/>
      <c r="N27" s="307"/>
      <c r="O27" s="307"/>
      <c r="P27" s="307"/>
      <c r="Q27" s="307"/>
      <c r="R27" s="307"/>
      <c r="S27" s="307"/>
      <c r="T27" s="307"/>
      <c r="U27" s="307"/>
      <c r="V27" s="307"/>
      <c r="W27" s="307"/>
      <c r="X27" s="307"/>
      <c r="Y27" s="307"/>
      <c r="Z27" s="307"/>
      <c r="AA27" s="307"/>
      <c r="AB27" s="307"/>
      <c r="AC27" s="307"/>
      <c r="AD27" s="307"/>
      <c r="AE27" s="307"/>
      <c r="AF27" s="307"/>
      <c r="AG27" s="307"/>
      <c r="AH27" s="307"/>
      <c r="AI27" s="307"/>
      <c r="AJ27" s="307"/>
      <c r="AK27" s="307"/>
      <c r="AL27" s="14"/>
    </row>
    <row r="28" spans="1:39" ht="26.25" customHeight="1">
      <c r="A28" s="23"/>
      <c r="B28" s="22"/>
      <c r="C28" s="21"/>
      <c r="D28" s="21"/>
      <c r="E28" s="289"/>
      <c r="F28" s="289"/>
      <c r="G28" s="289"/>
      <c r="H28" s="289"/>
      <c r="I28" s="289"/>
      <c r="J28" s="289"/>
      <c r="K28" s="289"/>
      <c r="L28" s="289"/>
      <c r="M28" s="289"/>
      <c r="N28" s="289"/>
      <c r="O28" s="289"/>
      <c r="P28" s="289"/>
      <c r="Q28" s="289"/>
      <c r="R28" s="289"/>
      <c r="S28" s="289"/>
      <c r="T28" s="289"/>
      <c r="U28" s="289"/>
      <c r="V28" s="289"/>
      <c r="W28" s="289"/>
      <c r="X28" s="289"/>
      <c r="Y28" s="289"/>
      <c r="Z28" s="289"/>
      <c r="AA28" s="289"/>
      <c r="AB28" s="289"/>
      <c r="AC28" s="289"/>
      <c r="AD28" s="289"/>
      <c r="AE28" s="289"/>
      <c r="AF28" s="289"/>
      <c r="AG28" s="289"/>
      <c r="AH28" s="289"/>
      <c r="AI28" s="289"/>
      <c r="AJ28" s="289"/>
      <c r="AK28" s="289"/>
      <c r="AL28" s="24" t="s">
        <v>48</v>
      </c>
      <c r="AM28" s="1"/>
    </row>
    <row r="29" spans="1:39" ht="18.75" customHeight="1">
      <c r="A29" s="17"/>
      <c r="B29" s="16"/>
      <c r="C29" s="16"/>
      <c r="D29" s="21"/>
      <c r="E29" s="21"/>
      <c r="F29" s="21"/>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14"/>
    </row>
    <row r="30" spans="1:39">
      <c r="A30" s="17"/>
      <c r="B30" s="16"/>
      <c r="C30" s="16"/>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4"/>
    </row>
    <row r="31" spans="1:39" ht="85.5" customHeight="1">
      <c r="A31" s="247" t="s">
        <v>56</v>
      </c>
      <c r="B31" s="248"/>
      <c r="C31" s="248"/>
      <c r="D31" s="248"/>
      <c r="E31" s="248"/>
      <c r="F31" s="248"/>
      <c r="G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c r="AG31" s="248"/>
      <c r="AH31" s="248"/>
      <c r="AI31" s="248"/>
      <c r="AJ31" s="248"/>
      <c r="AK31" s="249"/>
    </row>
  </sheetData>
  <mergeCells count="64">
    <mergeCell ref="C2:AK2"/>
    <mergeCell ref="D4:AK4"/>
    <mergeCell ref="E6:L6"/>
    <mergeCell ref="M6:S6"/>
    <mergeCell ref="T6:AE6"/>
    <mergeCell ref="AF6:AK6"/>
    <mergeCell ref="E7:L7"/>
    <mergeCell ref="M7:S7"/>
    <mergeCell ref="T7:AE7"/>
    <mergeCell ref="AF7:AK7"/>
    <mergeCell ref="E8:L8"/>
    <mergeCell ref="M8:S8"/>
    <mergeCell ref="T8:AE8"/>
    <mergeCell ref="AF8:AK8"/>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15:AK15"/>
    <mergeCell ref="D17:AK17"/>
    <mergeCell ref="E19:J19"/>
    <mergeCell ref="K19:P19"/>
    <mergeCell ref="Q19:U19"/>
    <mergeCell ref="V19:AE19"/>
    <mergeCell ref="AF19:AK19"/>
    <mergeCell ref="E21:J21"/>
    <mergeCell ref="K21:P21"/>
    <mergeCell ref="Q21:U21"/>
    <mergeCell ref="V21:AE21"/>
    <mergeCell ref="AF21:AK21"/>
    <mergeCell ref="E20:J20"/>
    <mergeCell ref="K20:P20"/>
    <mergeCell ref="Q20:U20"/>
    <mergeCell ref="V20:AE20"/>
    <mergeCell ref="AF20:AK20"/>
    <mergeCell ref="E23:J23"/>
    <mergeCell ref="K23:P23"/>
    <mergeCell ref="Q23:U23"/>
    <mergeCell ref="V23:AE23"/>
    <mergeCell ref="AF23:AK23"/>
    <mergeCell ref="E22:J22"/>
    <mergeCell ref="K22:P22"/>
    <mergeCell ref="Q22:U22"/>
    <mergeCell ref="V22:AE22"/>
    <mergeCell ref="AF22:AK22"/>
    <mergeCell ref="E27:AK27"/>
    <mergeCell ref="E28:AK28"/>
    <mergeCell ref="A31:AK31"/>
    <mergeCell ref="E24:J24"/>
    <mergeCell ref="K24:P24"/>
    <mergeCell ref="Q24:U24"/>
    <mergeCell ref="V24:AE24"/>
    <mergeCell ref="AF24:AK24"/>
    <mergeCell ref="E26:AK2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sheetPr codeName="Sheet6"/>
  <dimension ref="A2:AM35"/>
  <sheetViews>
    <sheetView view="pageBreakPreview" zoomScale="85" zoomScaleNormal="85" zoomScaleSheetLayoutView="85" workbookViewId="0">
      <selection activeCell="O10" sqref="O10:U11"/>
    </sheetView>
  </sheetViews>
  <sheetFormatPr defaultRowHeight="17.399999999999999"/>
  <cols>
    <col min="1" max="4" width="1.09765625" style="1" customWidth="1"/>
    <col min="5" max="21" width="2.3984375" style="1" customWidth="1"/>
    <col min="22" max="31" width="2.59765625" style="1" customWidth="1"/>
    <col min="32" max="36" width="2.3984375" style="1" customWidth="1"/>
    <col min="37" max="37" width="3.5" style="1" customWidth="1"/>
    <col min="38" max="39" width="9" style="1"/>
  </cols>
  <sheetData>
    <row r="2" spans="1:39">
      <c r="A2" s="17"/>
      <c r="B2" s="251" t="s">
        <v>57</v>
      </c>
      <c r="C2" s="251"/>
      <c r="D2" s="251"/>
      <c r="E2" s="251"/>
      <c r="F2" s="251"/>
      <c r="G2" s="251"/>
      <c r="H2" s="251"/>
      <c r="I2" s="251"/>
      <c r="J2" s="251"/>
      <c r="K2" s="251"/>
      <c r="L2" s="251"/>
      <c r="M2" s="251"/>
      <c r="N2" s="251"/>
      <c r="O2" s="251"/>
      <c r="P2" s="251"/>
      <c r="Q2" s="17"/>
      <c r="R2" s="17"/>
      <c r="S2" s="17"/>
      <c r="T2" s="17"/>
      <c r="U2" s="17"/>
      <c r="V2" s="17"/>
      <c r="W2" s="17"/>
      <c r="X2" s="17"/>
      <c r="Y2" s="17"/>
      <c r="Z2" s="17"/>
      <c r="AA2" s="17"/>
      <c r="AB2" s="17"/>
      <c r="AC2" s="17"/>
      <c r="AD2" s="17"/>
      <c r="AE2" s="17"/>
      <c r="AF2" s="17"/>
      <c r="AG2" s="17"/>
      <c r="AH2" s="17"/>
      <c r="AI2" s="17"/>
      <c r="AJ2" s="17"/>
      <c r="AK2" s="35"/>
    </row>
    <row r="3" spans="1:39">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39">
      <c r="C4" s="292" t="s">
        <v>58</v>
      </c>
      <c r="D4" s="292"/>
      <c r="E4" s="292"/>
      <c r="F4" s="292"/>
      <c r="G4" s="292"/>
      <c r="H4" s="292"/>
      <c r="I4" s="292"/>
      <c r="J4" s="292"/>
      <c r="K4" s="292"/>
      <c r="L4" s="292"/>
      <c r="M4" s="292"/>
      <c r="N4" s="292"/>
      <c r="O4" s="292"/>
      <c r="P4" s="292"/>
      <c r="W4" s="43"/>
    </row>
    <row r="5" spans="1:39">
      <c r="C5" s="25"/>
      <c r="D5" s="25"/>
      <c r="E5" s="25"/>
      <c r="F5" s="25"/>
      <c r="G5" s="25"/>
      <c r="H5" s="25"/>
      <c r="I5" s="25"/>
      <c r="J5" s="25"/>
      <c r="K5" s="25"/>
      <c r="L5" s="25"/>
      <c r="M5" s="25"/>
      <c r="N5" s="25"/>
      <c r="O5" s="25"/>
      <c r="P5" s="25"/>
    </row>
    <row r="6" spans="1:39" ht="18.75" customHeight="1">
      <c r="A6" s="23"/>
      <c r="B6" s="22"/>
      <c r="C6" s="25"/>
      <c r="D6" s="292" t="s">
        <v>59</v>
      </c>
      <c r="E6" s="292"/>
      <c r="F6" s="292"/>
      <c r="G6" s="292"/>
      <c r="H6" s="292"/>
      <c r="I6" s="292"/>
      <c r="J6" s="292"/>
      <c r="K6" s="292"/>
      <c r="L6" s="292"/>
      <c r="M6" s="292"/>
      <c r="N6" s="292"/>
      <c r="O6" s="292"/>
      <c r="P6" s="292"/>
      <c r="Q6" s="292"/>
      <c r="R6" s="292"/>
      <c r="S6" s="292"/>
      <c r="T6" s="292"/>
      <c r="U6" s="292"/>
      <c r="V6" s="292"/>
      <c r="W6" s="292"/>
      <c r="X6" s="292"/>
      <c r="Y6" s="292"/>
      <c r="Z6" s="292"/>
      <c r="AA6" s="292"/>
      <c r="AB6" s="292"/>
      <c r="AC6" s="292"/>
      <c r="AD6" s="292"/>
      <c r="AE6" s="292"/>
      <c r="AF6" s="292"/>
      <c r="AG6" s="292"/>
      <c r="AH6" s="292"/>
      <c r="AI6" s="292"/>
      <c r="AJ6" s="292"/>
      <c r="AK6" s="292"/>
      <c r="AL6" s="14"/>
      <c r="AM6"/>
    </row>
    <row r="7" spans="1:39">
      <c r="AD7" s="41" t="s">
        <v>60</v>
      </c>
      <c r="AE7" s="320" t="str">
        <f>표지!G6</f>
        <v>2020.03.31</v>
      </c>
      <c r="AF7" s="320"/>
      <c r="AG7" s="320"/>
      <c r="AH7" s="320"/>
      <c r="AI7" s="320"/>
      <c r="AJ7" s="321" t="s">
        <v>61</v>
      </c>
      <c r="AK7" s="321"/>
    </row>
    <row r="8" spans="1:39">
      <c r="D8" s="322"/>
      <c r="E8" s="322"/>
      <c r="F8" s="322"/>
      <c r="G8" s="322"/>
      <c r="H8" s="322"/>
      <c r="I8" s="322"/>
      <c r="J8" s="322"/>
      <c r="K8" s="323"/>
      <c r="L8" s="323"/>
      <c r="M8" s="323"/>
      <c r="N8" s="42"/>
      <c r="O8" s="7"/>
      <c r="P8" s="7"/>
      <c r="AF8" s="319" t="s">
        <v>62</v>
      </c>
      <c r="AG8" s="319"/>
      <c r="AH8" s="319"/>
      <c r="AI8" s="319"/>
      <c r="AJ8" s="319"/>
      <c r="AK8" s="319"/>
    </row>
    <row r="9" spans="1:39" ht="25.5" customHeight="1">
      <c r="C9" s="312" t="s">
        <v>63</v>
      </c>
      <c r="D9" s="312"/>
      <c r="E9" s="312"/>
      <c r="F9" s="312"/>
      <c r="G9" s="312"/>
      <c r="H9" s="312"/>
      <c r="I9" s="312" t="s">
        <v>64</v>
      </c>
      <c r="J9" s="312"/>
      <c r="K9" s="312"/>
      <c r="L9" s="312"/>
      <c r="M9" s="312"/>
      <c r="N9" s="312"/>
      <c r="O9" s="312" t="s">
        <v>65</v>
      </c>
      <c r="P9" s="312"/>
      <c r="Q9" s="312"/>
      <c r="R9" s="312"/>
      <c r="S9" s="312"/>
      <c r="T9" s="312"/>
      <c r="U9" s="312"/>
      <c r="V9" s="312" t="s">
        <v>66</v>
      </c>
      <c r="W9" s="312"/>
      <c r="X9" s="312"/>
      <c r="Y9" s="312"/>
      <c r="Z9" s="312"/>
      <c r="AA9" s="312" t="s">
        <v>67</v>
      </c>
      <c r="AB9" s="312"/>
      <c r="AC9" s="312"/>
      <c r="AD9" s="312"/>
      <c r="AE9" s="312"/>
      <c r="AF9" s="312" t="s">
        <v>68</v>
      </c>
      <c r="AG9" s="312"/>
      <c r="AH9" s="312"/>
      <c r="AI9" s="312"/>
      <c r="AJ9" s="312"/>
      <c r="AK9" s="312"/>
    </row>
    <row r="10" spans="1:39" ht="25.5" customHeight="1">
      <c r="C10" s="316" t="s">
        <v>1175</v>
      </c>
      <c r="D10" s="316"/>
      <c r="E10" s="316"/>
      <c r="F10" s="316"/>
      <c r="G10" s="316"/>
      <c r="H10" s="316"/>
      <c r="I10" s="316" t="s">
        <v>1176</v>
      </c>
      <c r="J10" s="316"/>
      <c r="K10" s="316"/>
      <c r="L10" s="316"/>
      <c r="M10" s="316"/>
      <c r="N10" s="316"/>
      <c r="O10" s="315">
        <v>875000</v>
      </c>
      <c r="P10" s="315"/>
      <c r="Q10" s="315"/>
      <c r="R10" s="315"/>
      <c r="S10" s="315"/>
      <c r="T10" s="315"/>
      <c r="U10" s="315"/>
      <c r="V10" s="315">
        <v>20000</v>
      </c>
      <c r="W10" s="315"/>
      <c r="X10" s="315"/>
      <c r="Y10" s="315"/>
      <c r="Z10" s="315"/>
      <c r="AA10" s="315">
        <v>5000</v>
      </c>
      <c r="AB10" s="315"/>
      <c r="AC10" s="315"/>
      <c r="AD10" s="315"/>
      <c r="AE10" s="315"/>
      <c r="AF10" s="314"/>
      <c r="AG10" s="314"/>
      <c r="AH10" s="314"/>
      <c r="AI10" s="314"/>
      <c r="AJ10" s="314"/>
      <c r="AK10" s="314"/>
    </row>
    <row r="11" spans="1:39" ht="25.5" customHeight="1">
      <c r="C11" s="316" t="s">
        <v>1107</v>
      </c>
      <c r="D11" s="316"/>
      <c r="E11" s="316"/>
      <c r="F11" s="316"/>
      <c r="G11" s="316"/>
      <c r="H11" s="316"/>
      <c r="I11" s="316" t="s">
        <v>1111</v>
      </c>
      <c r="J11" s="316"/>
      <c r="K11" s="316"/>
      <c r="L11" s="316"/>
      <c r="M11" s="316"/>
      <c r="N11" s="316"/>
      <c r="O11" s="315">
        <v>1870025</v>
      </c>
      <c r="P11" s="315"/>
      <c r="Q11" s="315"/>
      <c r="R11" s="315"/>
      <c r="S11" s="315"/>
      <c r="T11" s="315"/>
      <c r="U11" s="315"/>
      <c r="V11" s="315">
        <v>20000</v>
      </c>
      <c r="W11" s="315"/>
      <c r="X11" s="315"/>
      <c r="Y11" s="315"/>
      <c r="Z11" s="315"/>
      <c r="AA11" s="315">
        <v>5000</v>
      </c>
      <c r="AB11" s="315"/>
      <c r="AC11" s="315"/>
      <c r="AD11" s="315"/>
      <c r="AE11" s="315"/>
      <c r="AF11" s="314"/>
      <c r="AG11" s="314"/>
      <c r="AH11" s="314"/>
      <c r="AI11" s="314"/>
      <c r="AJ11" s="314"/>
      <c r="AK11" s="314"/>
    </row>
    <row r="12" spans="1:39" ht="25.5" customHeight="1">
      <c r="C12" s="316"/>
      <c r="D12" s="316"/>
      <c r="E12" s="316"/>
      <c r="F12" s="316"/>
      <c r="G12" s="316"/>
      <c r="H12" s="316"/>
      <c r="I12" s="316"/>
      <c r="J12" s="316"/>
      <c r="K12" s="316"/>
      <c r="L12" s="316"/>
      <c r="M12" s="316"/>
      <c r="N12" s="316"/>
      <c r="O12" s="315"/>
      <c r="P12" s="315"/>
      <c r="Q12" s="315"/>
      <c r="R12" s="315"/>
      <c r="S12" s="315"/>
      <c r="T12" s="315"/>
      <c r="U12" s="315"/>
      <c r="V12" s="315"/>
      <c r="W12" s="315"/>
      <c r="X12" s="315"/>
      <c r="Y12" s="315"/>
      <c r="Z12" s="315"/>
      <c r="AA12" s="315"/>
      <c r="AB12" s="315"/>
      <c r="AC12" s="315"/>
      <c r="AD12" s="315"/>
      <c r="AE12" s="315"/>
      <c r="AF12" s="314"/>
      <c r="AG12" s="314"/>
      <c r="AH12" s="314"/>
      <c r="AI12" s="314"/>
      <c r="AJ12" s="314"/>
      <c r="AK12" s="314"/>
    </row>
    <row r="13" spans="1:39" ht="25.5" customHeight="1">
      <c r="C13" s="316"/>
      <c r="D13" s="316"/>
      <c r="E13" s="316"/>
      <c r="F13" s="316"/>
      <c r="G13" s="316"/>
      <c r="H13" s="316"/>
      <c r="I13" s="316"/>
      <c r="J13" s="316"/>
      <c r="K13" s="316"/>
      <c r="L13" s="316"/>
      <c r="M13" s="316"/>
      <c r="N13" s="316"/>
      <c r="O13" s="315"/>
      <c r="P13" s="315"/>
      <c r="Q13" s="315"/>
      <c r="R13" s="315"/>
      <c r="S13" s="315"/>
      <c r="T13" s="315"/>
      <c r="U13" s="315"/>
      <c r="V13" s="315"/>
      <c r="W13" s="315"/>
      <c r="X13" s="315"/>
      <c r="Y13" s="315"/>
      <c r="Z13" s="315"/>
      <c r="AA13" s="315"/>
      <c r="AB13" s="315"/>
      <c r="AC13" s="315"/>
      <c r="AD13" s="315"/>
      <c r="AE13" s="315"/>
      <c r="AF13" s="314"/>
      <c r="AG13" s="314"/>
      <c r="AH13" s="314"/>
      <c r="AI13" s="314"/>
      <c r="AJ13" s="314"/>
      <c r="AK13" s="314"/>
    </row>
    <row r="14" spans="1:39" ht="7.5" customHeight="1">
      <c r="A14" s="23"/>
      <c r="B14" s="22"/>
      <c r="C14" s="21"/>
      <c r="D14" s="21"/>
      <c r="E14" s="25"/>
      <c r="F14" s="25"/>
      <c r="G14" s="25"/>
      <c r="H14" s="25"/>
      <c r="I14" s="25"/>
      <c r="J14" s="25"/>
      <c r="K14" s="25"/>
      <c r="L14" s="25"/>
      <c r="M14" s="25"/>
      <c r="N14" s="25"/>
      <c r="O14" s="25"/>
      <c r="P14" s="19"/>
      <c r="Q14" s="19"/>
      <c r="R14" s="19"/>
      <c r="S14" s="19"/>
      <c r="T14" s="19"/>
      <c r="U14" s="19"/>
      <c r="V14" s="19"/>
      <c r="W14" s="19"/>
      <c r="X14" s="19"/>
      <c r="Y14" s="19"/>
      <c r="Z14" s="19"/>
      <c r="AA14" s="19"/>
      <c r="AB14" s="19"/>
      <c r="AC14" s="19"/>
      <c r="AD14" s="19"/>
      <c r="AE14" s="19"/>
      <c r="AF14" s="19"/>
      <c r="AG14" s="19"/>
      <c r="AH14" s="19"/>
      <c r="AI14" s="19"/>
      <c r="AJ14" s="19"/>
      <c r="AK14" s="19"/>
      <c r="AL14" s="18"/>
    </row>
    <row r="15" spans="1:39" ht="26.25" customHeight="1">
      <c r="A15" s="23"/>
      <c r="B15" s="22"/>
      <c r="C15" s="21"/>
      <c r="D15" s="44"/>
      <c r="E15" s="317"/>
      <c r="F15" s="317"/>
      <c r="G15" s="317"/>
      <c r="H15" s="317"/>
      <c r="I15" s="317"/>
      <c r="J15" s="317"/>
      <c r="K15" s="317"/>
      <c r="L15" s="317"/>
      <c r="M15" s="317"/>
      <c r="N15" s="317"/>
      <c r="O15" s="317"/>
      <c r="P15" s="317"/>
      <c r="Q15" s="317"/>
      <c r="R15" s="317"/>
      <c r="S15" s="317"/>
      <c r="T15" s="317"/>
      <c r="U15" s="317"/>
      <c r="V15" s="317"/>
      <c r="W15" s="317"/>
      <c r="X15" s="317"/>
      <c r="Y15" s="317"/>
      <c r="Z15" s="317"/>
      <c r="AA15" s="317"/>
      <c r="AB15" s="317"/>
      <c r="AC15" s="317"/>
      <c r="AD15" s="317"/>
      <c r="AE15" s="317"/>
      <c r="AF15" s="317"/>
      <c r="AG15" s="317"/>
      <c r="AH15" s="317"/>
      <c r="AI15" s="317"/>
      <c r="AJ15" s="317"/>
      <c r="AK15" s="317"/>
      <c r="AL15" s="24" t="s">
        <v>36</v>
      </c>
    </row>
    <row r="17" spans="1:39" ht="18.75" customHeight="1">
      <c r="A17" s="23"/>
      <c r="B17" s="22"/>
      <c r="C17" s="25"/>
      <c r="D17" s="292" t="s">
        <v>69</v>
      </c>
      <c r="E17" s="292"/>
      <c r="F17" s="292"/>
      <c r="G17" s="292"/>
      <c r="H17" s="292"/>
      <c r="I17" s="292"/>
      <c r="J17" s="292"/>
      <c r="K17" s="292"/>
      <c r="L17" s="292"/>
      <c r="M17" s="292"/>
      <c r="N17" s="292"/>
      <c r="O17" s="292"/>
      <c r="P17" s="292"/>
      <c r="Q17" s="292"/>
      <c r="R17" s="292"/>
      <c r="S17" s="292"/>
      <c r="T17" s="292"/>
      <c r="U17" s="292"/>
      <c r="V17" s="292"/>
      <c r="W17" s="292"/>
      <c r="X17" s="292"/>
      <c r="Y17" s="292"/>
      <c r="Z17" s="292"/>
      <c r="AA17" s="292"/>
      <c r="AB17" s="292"/>
      <c r="AC17" s="292"/>
      <c r="AD17" s="292"/>
      <c r="AE17" s="292"/>
      <c r="AF17" s="292"/>
      <c r="AG17" s="292"/>
      <c r="AH17" s="292"/>
      <c r="AI17" s="292"/>
      <c r="AJ17" s="292"/>
      <c r="AK17" s="292"/>
      <c r="AL17" s="14"/>
      <c r="AM17"/>
    </row>
    <row r="18" spans="1:39">
      <c r="AE18" s="45"/>
      <c r="AF18" s="319" t="s">
        <v>62</v>
      </c>
      <c r="AG18" s="319"/>
      <c r="AH18" s="319"/>
      <c r="AI18" s="319"/>
      <c r="AJ18" s="319"/>
      <c r="AK18" s="319"/>
    </row>
    <row r="19" spans="1:39" ht="25.5" customHeight="1">
      <c r="C19" s="312" t="s">
        <v>70</v>
      </c>
      <c r="D19" s="312"/>
      <c r="E19" s="312"/>
      <c r="F19" s="312"/>
      <c r="G19" s="312"/>
      <c r="H19" s="312"/>
      <c r="I19" s="312" t="s">
        <v>64</v>
      </c>
      <c r="J19" s="312"/>
      <c r="K19" s="312"/>
      <c r="L19" s="312"/>
      <c r="M19" s="312"/>
      <c r="N19" s="312"/>
      <c r="O19" s="312" t="s">
        <v>71</v>
      </c>
      <c r="P19" s="312"/>
      <c r="Q19" s="312"/>
      <c r="R19" s="312"/>
      <c r="S19" s="312"/>
      <c r="T19" s="312"/>
      <c r="U19" s="312"/>
      <c r="V19" s="312" t="s">
        <v>72</v>
      </c>
      <c r="W19" s="312"/>
      <c r="X19" s="312"/>
      <c r="Y19" s="312"/>
      <c r="Z19" s="312"/>
      <c r="AA19" s="312"/>
      <c r="AB19" s="312"/>
      <c r="AC19" s="312"/>
      <c r="AD19" s="312"/>
      <c r="AE19" s="312" t="s">
        <v>68</v>
      </c>
      <c r="AF19" s="312"/>
      <c r="AG19" s="312"/>
      <c r="AH19" s="312"/>
      <c r="AI19" s="312"/>
      <c r="AJ19" s="312"/>
      <c r="AK19" s="312"/>
    </row>
    <row r="20" spans="1:39" ht="25.5" customHeight="1">
      <c r="C20" s="314"/>
      <c r="D20" s="314"/>
      <c r="E20" s="314"/>
      <c r="F20" s="314"/>
      <c r="G20" s="314"/>
      <c r="H20" s="314"/>
      <c r="I20" s="314"/>
      <c r="J20" s="314"/>
      <c r="K20" s="314"/>
      <c r="L20" s="314"/>
      <c r="M20" s="314"/>
      <c r="N20" s="314"/>
      <c r="O20" s="315"/>
      <c r="P20" s="315"/>
      <c r="Q20" s="315"/>
      <c r="R20" s="315"/>
      <c r="S20" s="315"/>
      <c r="T20" s="315"/>
      <c r="U20" s="315"/>
      <c r="V20" s="315"/>
      <c r="W20" s="315"/>
      <c r="X20" s="315"/>
      <c r="Y20" s="315"/>
      <c r="Z20" s="315"/>
      <c r="AA20" s="315"/>
      <c r="AB20" s="315"/>
      <c r="AC20" s="315"/>
      <c r="AD20" s="315"/>
      <c r="AE20" s="316"/>
      <c r="AF20" s="316"/>
      <c r="AG20" s="316"/>
      <c r="AH20" s="316"/>
      <c r="AI20" s="316"/>
      <c r="AJ20" s="316"/>
      <c r="AK20" s="316"/>
    </row>
    <row r="21" spans="1:39" ht="25.5" customHeight="1">
      <c r="C21" s="314"/>
      <c r="D21" s="314"/>
      <c r="E21" s="314"/>
      <c r="F21" s="314"/>
      <c r="G21" s="314"/>
      <c r="H21" s="314"/>
      <c r="I21" s="314"/>
      <c r="J21" s="314"/>
      <c r="K21" s="314"/>
      <c r="L21" s="314"/>
      <c r="M21" s="314"/>
      <c r="N21" s="314"/>
      <c r="O21" s="315"/>
      <c r="P21" s="315"/>
      <c r="Q21" s="315"/>
      <c r="R21" s="315"/>
      <c r="S21" s="315"/>
      <c r="T21" s="315"/>
      <c r="U21" s="315"/>
      <c r="V21" s="315"/>
      <c r="W21" s="315"/>
      <c r="X21" s="315"/>
      <c r="Y21" s="315"/>
      <c r="Z21" s="315"/>
      <c r="AA21" s="315"/>
      <c r="AB21" s="315"/>
      <c r="AC21" s="315"/>
      <c r="AD21" s="315"/>
      <c r="AE21" s="316"/>
      <c r="AF21" s="316"/>
      <c r="AG21" s="316"/>
      <c r="AH21" s="316"/>
      <c r="AI21" s="316"/>
      <c r="AJ21" s="316"/>
      <c r="AK21" s="316"/>
    </row>
    <row r="22" spans="1:39" ht="7.5" customHeight="1">
      <c r="A22" s="23"/>
      <c r="B22" s="22"/>
      <c r="C22" s="21"/>
      <c r="D22" s="21"/>
      <c r="E22" s="25"/>
      <c r="F22" s="25"/>
      <c r="G22" s="25"/>
      <c r="H22" s="25"/>
      <c r="I22" s="25"/>
      <c r="J22" s="25"/>
      <c r="K22" s="25"/>
      <c r="L22" s="25"/>
      <c r="M22" s="25"/>
      <c r="N22" s="25"/>
      <c r="O22" s="25"/>
      <c r="P22" s="19"/>
      <c r="Q22" s="19"/>
      <c r="R22" s="19"/>
      <c r="S22" s="19"/>
      <c r="T22" s="19"/>
      <c r="U22" s="19"/>
      <c r="V22" s="19"/>
      <c r="W22" s="19"/>
      <c r="X22" s="19"/>
      <c r="Y22" s="19"/>
      <c r="Z22" s="19"/>
      <c r="AA22" s="19"/>
      <c r="AB22" s="19"/>
      <c r="AC22" s="19"/>
      <c r="AD22" s="19"/>
      <c r="AE22" s="19"/>
      <c r="AF22" s="19"/>
      <c r="AG22" s="19"/>
      <c r="AH22" s="19"/>
      <c r="AI22" s="19"/>
      <c r="AJ22" s="19"/>
      <c r="AK22" s="19"/>
      <c r="AL22" s="18"/>
    </row>
    <row r="23" spans="1:39" ht="26.25" customHeight="1">
      <c r="A23" s="23"/>
      <c r="B23" s="22"/>
      <c r="C23" s="21"/>
      <c r="D23" s="44"/>
      <c r="E23" s="317"/>
      <c r="F23" s="317"/>
      <c r="G23" s="317"/>
      <c r="H23" s="317"/>
      <c r="I23" s="317"/>
      <c r="J23" s="317"/>
      <c r="K23" s="317"/>
      <c r="L23" s="317"/>
      <c r="M23" s="317"/>
      <c r="N23" s="317"/>
      <c r="O23" s="317"/>
      <c r="P23" s="317"/>
      <c r="Q23" s="317"/>
      <c r="R23" s="317"/>
      <c r="S23" s="317"/>
      <c r="T23" s="317"/>
      <c r="U23" s="317"/>
      <c r="V23" s="317"/>
      <c r="W23" s="317"/>
      <c r="X23" s="317"/>
      <c r="Y23" s="317"/>
      <c r="Z23" s="317"/>
      <c r="AA23" s="317"/>
      <c r="AB23" s="317"/>
      <c r="AC23" s="317"/>
      <c r="AD23" s="317"/>
      <c r="AE23" s="317"/>
      <c r="AF23" s="317"/>
      <c r="AG23" s="317"/>
      <c r="AH23" s="317"/>
      <c r="AI23" s="317"/>
      <c r="AJ23" s="317"/>
      <c r="AK23" s="317"/>
      <c r="AL23" s="24" t="s">
        <v>36</v>
      </c>
    </row>
    <row r="25" spans="1:39" ht="18.75" customHeight="1">
      <c r="A25" s="23"/>
      <c r="B25" s="22"/>
      <c r="C25" s="25"/>
      <c r="D25" s="292" t="s">
        <v>73</v>
      </c>
      <c r="E25" s="292"/>
      <c r="F25" s="292"/>
      <c r="G25" s="292"/>
      <c r="H25" s="292"/>
      <c r="I25" s="292"/>
      <c r="J25" s="292"/>
      <c r="K25" s="292"/>
      <c r="L25" s="292"/>
      <c r="M25" s="292"/>
      <c r="N25" s="292"/>
      <c r="O25" s="292"/>
      <c r="P25" s="292"/>
      <c r="Q25" s="292"/>
      <c r="R25" s="292"/>
      <c r="S25" s="292"/>
      <c r="T25" s="292"/>
      <c r="U25" s="292"/>
      <c r="V25" s="292"/>
      <c r="W25" s="292"/>
      <c r="X25" s="292"/>
      <c r="Y25" s="292"/>
      <c r="Z25" s="292"/>
      <c r="AA25" s="292"/>
      <c r="AB25" s="292"/>
      <c r="AC25" s="292"/>
      <c r="AD25" s="292"/>
      <c r="AE25" s="292"/>
      <c r="AF25" s="292"/>
      <c r="AG25" s="292"/>
      <c r="AH25" s="292"/>
      <c r="AI25" s="292"/>
      <c r="AJ25" s="292"/>
      <c r="AK25" s="292"/>
      <c r="AL25" s="14"/>
      <c r="AM25"/>
    </row>
    <row r="26" spans="1:39">
      <c r="AL26" s="46"/>
      <c r="AM26"/>
    </row>
    <row r="27" spans="1:39" ht="52.5" customHeight="1">
      <c r="C27" s="318"/>
      <c r="D27" s="318"/>
      <c r="E27" s="318"/>
      <c r="F27" s="318"/>
      <c r="G27" s="318"/>
      <c r="H27" s="318"/>
      <c r="I27" s="318"/>
      <c r="J27" s="318"/>
      <c r="K27" s="318"/>
      <c r="L27" s="318"/>
      <c r="M27" s="318"/>
      <c r="N27" s="318"/>
      <c r="O27" s="318"/>
      <c r="P27" s="318"/>
      <c r="Q27" s="318"/>
      <c r="R27" s="318"/>
      <c r="S27" s="318"/>
      <c r="T27" s="318"/>
      <c r="U27" s="318"/>
      <c r="V27" s="318"/>
      <c r="W27" s="318"/>
      <c r="X27" s="318"/>
      <c r="Y27" s="318"/>
      <c r="Z27" s="318"/>
      <c r="AA27" s="318"/>
      <c r="AB27" s="318"/>
      <c r="AC27" s="318"/>
      <c r="AD27" s="318"/>
      <c r="AE27" s="318"/>
      <c r="AF27" s="318"/>
      <c r="AG27" s="318"/>
      <c r="AH27" s="318"/>
      <c r="AI27" s="318"/>
      <c r="AJ27" s="318"/>
      <c r="AK27" s="318"/>
      <c r="AL27"/>
      <c r="AM27"/>
    </row>
    <row r="29" spans="1:39" ht="18.75" customHeight="1">
      <c r="A29" s="23"/>
      <c r="B29" s="22"/>
      <c r="C29" s="25"/>
      <c r="D29" s="292" t="s">
        <v>74</v>
      </c>
      <c r="E29" s="292"/>
      <c r="F29" s="292"/>
      <c r="G29" s="292"/>
      <c r="H29" s="292"/>
      <c r="I29" s="292"/>
      <c r="J29" s="292"/>
      <c r="K29" s="292"/>
      <c r="L29" s="292"/>
      <c r="M29" s="292"/>
      <c r="N29" s="292"/>
      <c r="O29" s="292"/>
      <c r="P29" s="292"/>
      <c r="Q29" s="292"/>
      <c r="R29" s="292"/>
      <c r="S29" s="292"/>
      <c r="T29" s="292"/>
      <c r="U29" s="292"/>
      <c r="V29" s="292"/>
      <c r="W29" s="292"/>
      <c r="X29" s="292"/>
      <c r="Y29" s="292"/>
      <c r="Z29" s="292"/>
      <c r="AA29" s="292"/>
      <c r="AB29" s="292"/>
      <c r="AC29" s="292"/>
      <c r="AD29" s="292"/>
      <c r="AE29" s="292"/>
      <c r="AF29" s="292"/>
      <c r="AG29" s="292"/>
      <c r="AH29" s="292"/>
      <c r="AI29" s="292"/>
      <c r="AJ29" s="292"/>
      <c r="AK29" s="292"/>
      <c r="AL29" s="14"/>
      <c r="AM29"/>
    </row>
    <row r="30" spans="1:39">
      <c r="AL30" s="46"/>
      <c r="AM30"/>
    </row>
    <row r="31" spans="1:39" ht="52.5" customHeight="1">
      <c r="C31" s="318" t="s">
        <v>1187</v>
      </c>
      <c r="D31" s="318"/>
      <c r="E31" s="318"/>
      <c r="F31" s="318"/>
      <c r="G31" s="318"/>
      <c r="H31" s="318"/>
      <c r="I31" s="318"/>
      <c r="J31" s="318"/>
      <c r="K31" s="318"/>
      <c r="L31" s="318"/>
      <c r="M31" s="318"/>
      <c r="N31" s="318"/>
      <c r="O31" s="318"/>
      <c r="P31" s="318"/>
      <c r="Q31" s="318"/>
      <c r="R31" s="318"/>
      <c r="S31" s="318"/>
      <c r="T31" s="318"/>
      <c r="U31" s="318"/>
      <c r="V31" s="318"/>
      <c r="W31" s="318"/>
      <c r="X31" s="318"/>
      <c r="Y31" s="318"/>
      <c r="Z31" s="318"/>
      <c r="AA31" s="318"/>
      <c r="AB31" s="318"/>
      <c r="AC31" s="318"/>
      <c r="AD31" s="318"/>
      <c r="AE31" s="318"/>
      <c r="AF31" s="318"/>
      <c r="AG31" s="318"/>
      <c r="AH31" s="318"/>
      <c r="AI31" s="318"/>
      <c r="AJ31" s="318"/>
      <c r="AK31" s="318"/>
      <c r="AL31"/>
      <c r="AM31"/>
    </row>
    <row r="35" spans="1:37" s="1" customFormat="1" ht="68.25" customHeight="1">
      <c r="A35" s="247" t="s">
        <v>75</v>
      </c>
      <c r="B35" s="248"/>
      <c r="C35" s="248"/>
      <c r="D35" s="248"/>
      <c r="E35" s="248"/>
      <c r="F35" s="248"/>
      <c r="G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c r="AG35" s="248"/>
      <c r="AH35" s="248"/>
      <c r="AI35" s="248"/>
      <c r="AJ35" s="248"/>
      <c r="AK35" s="249"/>
    </row>
  </sheetData>
  <mergeCells count="62">
    <mergeCell ref="AF9:AK9"/>
    <mergeCell ref="B2:P2"/>
    <mergeCell ref="C4:P4"/>
    <mergeCell ref="D6:AK6"/>
    <mergeCell ref="AE7:AI7"/>
    <mergeCell ref="AJ7:AK7"/>
    <mergeCell ref="D8:J8"/>
    <mergeCell ref="K8:M8"/>
    <mergeCell ref="AF8:AK8"/>
    <mergeCell ref="C9:H9"/>
    <mergeCell ref="I9:N9"/>
    <mergeCell ref="O9:U9"/>
    <mergeCell ref="V9:Z9"/>
    <mergeCell ref="AA9:AE9"/>
    <mergeCell ref="AF10:AK10"/>
    <mergeCell ref="C10:H10"/>
    <mergeCell ref="I10:N10"/>
    <mergeCell ref="O10:U10"/>
    <mergeCell ref="V10:Z10"/>
    <mergeCell ref="AA10:AE10"/>
    <mergeCell ref="AF12:AK12"/>
    <mergeCell ref="C11:H11"/>
    <mergeCell ref="I11:N11"/>
    <mergeCell ref="O11:U11"/>
    <mergeCell ref="V11:Z11"/>
    <mergeCell ref="AA11:AE11"/>
    <mergeCell ref="AF11:AK11"/>
    <mergeCell ref="C12:H12"/>
    <mergeCell ref="I12:N12"/>
    <mergeCell ref="O12:U12"/>
    <mergeCell ref="V12:Z12"/>
    <mergeCell ref="AA12:AE12"/>
    <mergeCell ref="E15:AK15"/>
    <mergeCell ref="C13:H13"/>
    <mergeCell ref="I13:N13"/>
    <mergeCell ref="O13:U13"/>
    <mergeCell ref="V13:Z13"/>
    <mergeCell ref="AA13:AE13"/>
    <mergeCell ref="AF13:AK13"/>
    <mergeCell ref="D17:AK17"/>
    <mergeCell ref="AF18:AK18"/>
    <mergeCell ref="C19:H19"/>
    <mergeCell ref="I19:N19"/>
    <mergeCell ref="O19:U19"/>
    <mergeCell ref="V19:AD19"/>
    <mergeCell ref="AE19:AK19"/>
    <mergeCell ref="C20:H20"/>
    <mergeCell ref="I20:N20"/>
    <mergeCell ref="O20:U20"/>
    <mergeCell ref="V20:AD20"/>
    <mergeCell ref="AE20:AK20"/>
    <mergeCell ref="A35:AK35"/>
    <mergeCell ref="C21:H21"/>
    <mergeCell ref="I21:N21"/>
    <mergeCell ref="O21:U21"/>
    <mergeCell ref="V21:AD21"/>
    <mergeCell ref="AE21:AK21"/>
    <mergeCell ref="E23:AK23"/>
    <mergeCell ref="D25:AK25"/>
    <mergeCell ref="C27:AK27"/>
    <mergeCell ref="D29:AK29"/>
    <mergeCell ref="C31:AK31"/>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sheetPr codeName="Sheet5"/>
  <dimension ref="A1:AM22"/>
  <sheetViews>
    <sheetView tabSelected="1" view="pageBreakPreview" zoomScaleNormal="85" zoomScaleSheetLayoutView="100" workbookViewId="0">
      <selection activeCell="AC7" sqref="AC7:AH7"/>
    </sheetView>
  </sheetViews>
  <sheetFormatPr defaultRowHeight="17.399999999999999"/>
  <cols>
    <col min="1" max="4" width="1.09765625" style="1" customWidth="1"/>
    <col min="5" max="5" width="1.59765625" style="1" customWidth="1"/>
    <col min="6" max="6" width="1.8984375" style="1" customWidth="1"/>
    <col min="7" max="7" width="2.8984375" style="1" customWidth="1"/>
    <col min="8" max="38" width="2.3984375" style="1" customWidth="1"/>
    <col min="39" max="39" width="15" customWidth="1"/>
  </cols>
  <sheetData>
    <row r="1" spans="1:39">
      <c r="A1" s="17"/>
      <c r="B1" s="16"/>
      <c r="C1" s="16"/>
      <c r="D1" s="16"/>
      <c r="E1" s="16"/>
      <c r="F1" s="16"/>
      <c r="G1" s="16"/>
      <c r="H1" s="16"/>
      <c r="I1" s="16"/>
      <c r="J1" s="16"/>
      <c r="K1" s="16"/>
      <c r="L1" s="16"/>
      <c r="M1" s="16"/>
      <c r="N1" s="16"/>
      <c r="O1" s="16"/>
      <c r="P1" s="16"/>
      <c r="Q1" s="17"/>
      <c r="R1" s="17"/>
      <c r="S1" s="17"/>
      <c r="T1" s="17"/>
      <c r="U1" s="17"/>
      <c r="V1" s="17"/>
      <c r="W1" s="17"/>
      <c r="X1" s="17"/>
      <c r="Y1" s="17"/>
      <c r="Z1" s="17"/>
      <c r="AA1" s="17"/>
      <c r="AB1" s="17"/>
      <c r="AC1" s="17"/>
      <c r="AD1" s="17"/>
      <c r="AE1" s="17"/>
      <c r="AF1" s="17"/>
      <c r="AG1" s="17"/>
      <c r="AH1" s="17"/>
      <c r="AI1" s="17"/>
      <c r="AJ1" s="17"/>
      <c r="AK1" s="17"/>
      <c r="AL1" s="35"/>
    </row>
    <row r="2" spans="1:39">
      <c r="A2" s="17"/>
      <c r="B2" s="17"/>
      <c r="C2" s="330" t="s">
        <v>76</v>
      </c>
      <c r="D2" s="330"/>
      <c r="E2" s="330"/>
      <c r="F2" s="330"/>
      <c r="G2" s="330"/>
      <c r="H2" s="330"/>
      <c r="I2" s="330"/>
      <c r="J2" s="330"/>
      <c r="K2" s="330"/>
      <c r="L2" s="330"/>
      <c r="M2" s="330"/>
      <c r="N2" s="330"/>
      <c r="O2" s="330"/>
      <c r="P2" s="330"/>
      <c r="Q2" s="17"/>
      <c r="R2" s="17"/>
      <c r="S2" s="17"/>
      <c r="T2" s="17"/>
      <c r="U2" s="17"/>
      <c r="V2" s="17"/>
      <c r="W2" s="17"/>
      <c r="X2" s="17"/>
      <c r="Y2" s="17"/>
      <c r="Z2" s="17"/>
      <c r="AA2" s="17"/>
      <c r="AB2" s="17"/>
      <c r="AC2" s="17"/>
      <c r="AD2" s="17"/>
      <c r="AE2" s="17"/>
      <c r="AF2" s="17"/>
      <c r="AG2" s="17"/>
      <c r="AH2" s="17"/>
      <c r="AI2" s="17"/>
      <c r="AJ2" s="17"/>
      <c r="AK2" s="17"/>
      <c r="AL2" s="35"/>
    </row>
    <row r="3" spans="1:39" ht="17.25" customHeight="1">
      <c r="A3" s="47"/>
      <c r="B3" s="47"/>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33" t="s">
        <v>77</v>
      </c>
      <c r="AF3" s="333"/>
      <c r="AG3" s="333"/>
      <c r="AH3" s="333"/>
      <c r="AI3" s="333"/>
      <c r="AJ3" s="333"/>
      <c r="AK3" s="333"/>
      <c r="AL3" s="333"/>
    </row>
    <row r="4" spans="1:39" ht="16.5" customHeight="1">
      <c r="A4" s="47"/>
      <c r="B4" s="47"/>
      <c r="C4" s="334" t="s">
        <v>78</v>
      </c>
      <c r="D4" s="334"/>
      <c r="E4" s="334"/>
      <c r="F4" s="334"/>
      <c r="G4" s="334" t="s">
        <v>79</v>
      </c>
      <c r="H4" s="334"/>
      <c r="I4" s="334" t="s">
        <v>80</v>
      </c>
      <c r="J4" s="334"/>
      <c r="K4" s="334"/>
      <c r="L4" s="334"/>
      <c r="M4" s="334"/>
      <c r="N4" s="334"/>
      <c r="O4" s="334"/>
      <c r="P4" s="334"/>
      <c r="Q4" s="334"/>
      <c r="R4" s="334"/>
      <c r="S4" s="334"/>
      <c r="T4" s="334"/>
      <c r="U4" s="334"/>
      <c r="V4" s="334"/>
      <c r="W4" s="335" t="s">
        <v>81</v>
      </c>
      <c r="X4" s="335"/>
      <c r="Y4" s="335"/>
      <c r="Z4" s="335"/>
      <c r="AA4" s="335"/>
      <c r="AB4" s="335"/>
      <c r="AC4" s="334" t="s">
        <v>82</v>
      </c>
      <c r="AD4" s="334"/>
      <c r="AE4" s="334"/>
      <c r="AF4" s="334"/>
      <c r="AG4" s="334"/>
      <c r="AH4" s="334"/>
      <c r="AI4" s="334" t="s">
        <v>83</v>
      </c>
      <c r="AJ4" s="334"/>
      <c r="AK4" s="334"/>
      <c r="AL4" s="334"/>
    </row>
    <row r="5" spans="1:39" ht="29.25" customHeight="1">
      <c r="A5" s="47"/>
      <c r="B5" s="47"/>
      <c r="C5" s="334"/>
      <c r="D5" s="334"/>
      <c r="E5" s="334"/>
      <c r="F5" s="334"/>
      <c r="G5" s="334"/>
      <c r="H5" s="334"/>
      <c r="I5" s="334" t="s">
        <v>84</v>
      </c>
      <c r="J5" s="334"/>
      <c r="K5" s="334"/>
      <c r="L5" s="334" t="s">
        <v>85</v>
      </c>
      <c r="M5" s="334"/>
      <c r="N5" s="334"/>
      <c r="O5" s="334"/>
      <c r="P5" s="334"/>
      <c r="Q5" s="336" t="s">
        <v>86</v>
      </c>
      <c r="R5" s="336"/>
      <c r="S5" s="336"/>
      <c r="T5" s="336" t="s">
        <v>87</v>
      </c>
      <c r="U5" s="336"/>
      <c r="V5" s="336"/>
      <c r="W5" s="335"/>
      <c r="X5" s="335"/>
      <c r="Y5" s="335"/>
      <c r="Z5" s="335"/>
      <c r="AA5" s="335"/>
      <c r="AB5" s="335"/>
      <c r="AC5" s="334"/>
      <c r="AD5" s="334"/>
      <c r="AE5" s="334"/>
      <c r="AF5" s="334"/>
      <c r="AG5" s="334"/>
      <c r="AH5" s="334"/>
      <c r="AI5" s="334"/>
      <c r="AJ5" s="334"/>
      <c r="AK5" s="334"/>
      <c r="AL5" s="334"/>
    </row>
    <row r="6" spans="1:39" ht="29.25" customHeight="1">
      <c r="A6" s="47"/>
      <c r="B6" s="47"/>
      <c r="C6" s="331" t="s">
        <v>1140</v>
      </c>
      <c r="D6" s="331"/>
      <c r="E6" s="331"/>
      <c r="F6" s="331"/>
      <c r="G6" s="332" t="s">
        <v>1112</v>
      </c>
      <c r="H6" s="332"/>
      <c r="I6" s="332" t="s">
        <v>1108</v>
      </c>
      <c r="J6" s="332"/>
      <c r="K6" s="332"/>
      <c r="L6" s="327">
        <v>60000</v>
      </c>
      <c r="M6" s="327"/>
      <c r="N6" s="327"/>
      <c r="O6" s="327"/>
      <c r="P6" s="327"/>
      <c r="Q6" s="327">
        <v>5000</v>
      </c>
      <c r="R6" s="327"/>
      <c r="S6" s="327"/>
      <c r="T6" s="327">
        <v>5000</v>
      </c>
      <c r="U6" s="327"/>
      <c r="V6" s="327"/>
      <c r="W6" s="327">
        <f>L6*T6</f>
        <v>300000000</v>
      </c>
      <c r="X6" s="327"/>
      <c r="Y6" s="327"/>
      <c r="Z6" s="327"/>
      <c r="AA6" s="327"/>
      <c r="AB6" s="327"/>
      <c r="AC6" s="327">
        <f>W6</f>
        <v>300000000</v>
      </c>
      <c r="AD6" s="327"/>
      <c r="AE6" s="327"/>
      <c r="AF6" s="327"/>
      <c r="AG6" s="327"/>
      <c r="AH6" s="327"/>
      <c r="AI6" s="328">
        <v>0</v>
      </c>
      <c r="AJ6" s="328"/>
      <c r="AK6" s="328"/>
      <c r="AL6" s="328"/>
    </row>
    <row r="7" spans="1:39" ht="29.25" customHeight="1">
      <c r="A7" s="47"/>
      <c r="B7" s="47"/>
      <c r="C7" s="331" t="s">
        <v>1139</v>
      </c>
      <c r="D7" s="331"/>
      <c r="E7" s="331"/>
      <c r="F7" s="331"/>
      <c r="G7" s="332" t="s">
        <v>1113</v>
      </c>
      <c r="H7" s="332"/>
      <c r="I7" s="332" t="s">
        <v>1108</v>
      </c>
      <c r="J7" s="332"/>
      <c r="K7" s="332"/>
      <c r="L7" s="327">
        <v>875000</v>
      </c>
      <c r="M7" s="327"/>
      <c r="N7" s="327"/>
      <c r="O7" s="327"/>
      <c r="P7" s="327"/>
      <c r="Q7" s="327">
        <v>20000</v>
      </c>
      <c r="R7" s="327"/>
      <c r="S7" s="327"/>
      <c r="T7" s="327">
        <v>5000</v>
      </c>
      <c r="U7" s="327"/>
      <c r="V7" s="327"/>
      <c r="W7" s="327">
        <f t="shared" ref="W7:W9" si="0">L7*T7</f>
        <v>4375000000</v>
      </c>
      <c r="X7" s="327"/>
      <c r="Y7" s="327"/>
      <c r="Z7" s="327"/>
      <c r="AA7" s="327"/>
      <c r="AB7" s="327"/>
      <c r="AC7" s="327">
        <f>AC6+W7</f>
        <v>4675000000</v>
      </c>
      <c r="AD7" s="327"/>
      <c r="AE7" s="327"/>
      <c r="AF7" s="327"/>
      <c r="AG7" s="327"/>
      <c r="AH7" s="327"/>
      <c r="AI7" s="328">
        <f>L7*Q7/AC6</f>
        <v>58.333333333333336</v>
      </c>
      <c r="AJ7" s="328"/>
      <c r="AK7" s="328"/>
      <c r="AL7" s="328"/>
    </row>
    <row r="8" spans="1:39" ht="29.25" customHeight="1">
      <c r="A8" s="47"/>
      <c r="B8" s="47"/>
      <c r="C8" s="331" t="s">
        <v>1139</v>
      </c>
      <c r="D8" s="331"/>
      <c r="E8" s="331"/>
      <c r="F8" s="331"/>
      <c r="G8" s="332" t="s">
        <v>1113</v>
      </c>
      <c r="H8" s="332"/>
      <c r="I8" s="332" t="s">
        <v>1110</v>
      </c>
      <c r="J8" s="332"/>
      <c r="K8" s="332"/>
      <c r="L8" s="327">
        <v>1870025</v>
      </c>
      <c r="M8" s="327"/>
      <c r="N8" s="327"/>
      <c r="O8" s="327"/>
      <c r="P8" s="327"/>
      <c r="Q8" s="327">
        <v>20000</v>
      </c>
      <c r="R8" s="327"/>
      <c r="S8" s="327"/>
      <c r="T8" s="327">
        <v>5000</v>
      </c>
      <c r="U8" s="327"/>
      <c r="V8" s="327"/>
      <c r="W8" s="327">
        <f t="shared" si="0"/>
        <v>9350125000</v>
      </c>
      <c r="X8" s="327"/>
      <c r="Y8" s="327"/>
      <c r="Z8" s="327"/>
      <c r="AA8" s="327"/>
      <c r="AB8" s="327"/>
      <c r="AC8" s="327">
        <f>AC7+W8</f>
        <v>14025125000</v>
      </c>
      <c r="AD8" s="327"/>
      <c r="AE8" s="327"/>
      <c r="AF8" s="327"/>
      <c r="AG8" s="327"/>
      <c r="AH8" s="327"/>
      <c r="AI8" s="328">
        <f>L8*Q8/AC6</f>
        <v>124.66833333333334</v>
      </c>
      <c r="AJ8" s="328"/>
      <c r="AK8" s="328"/>
      <c r="AL8" s="328"/>
    </row>
    <row r="9" spans="1:39" ht="29.25" customHeight="1">
      <c r="A9" s="47"/>
      <c r="B9" s="47"/>
      <c r="C9" s="331" t="s">
        <v>1177</v>
      </c>
      <c r="D9" s="331"/>
      <c r="E9" s="331"/>
      <c r="F9" s="331"/>
      <c r="G9" s="332" t="s">
        <v>1178</v>
      </c>
      <c r="H9" s="332"/>
      <c r="I9" s="332" t="s">
        <v>1108</v>
      </c>
      <c r="J9" s="332"/>
      <c r="K9" s="332"/>
      <c r="L9" s="327">
        <v>-60000</v>
      </c>
      <c r="M9" s="327"/>
      <c r="N9" s="327"/>
      <c r="O9" s="327"/>
      <c r="P9" s="327"/>
      <c r="Q9" s="327">
        <v>5000</v>
      </c>
      <c r="R9" s="327"/>
      <c r="S9" s="327"/>
      <c r="T9" s="327">
        <v>5000</v>
      </c>
      <c r="U9" s="327"/>
      <c r="V9" s="327"/>
      <c r="W9" s="327">
        <f t="shared" si="0"/>
        <v>-300000000</v>
      </c>
      <c r="X9" s="327"/>
      <c r="Y9" s="327"/>
      <c r="Z9" s="327"/>
      <c r="AA9" s="327"/>
      <c r="AB9" s="327"/>
      <c r="AC9" s="327">
        <f>W9+AC8</f>
        <v>13725125000</v>
      </c>
      <c r="AD9" s="327"/>
      <c r="AE9" s="327"/>
      <c r="AF9" s="327"/>
      <c r="AG9" s="327"/>
      <c r="AH9" s="327"/>
      <c r="AI9" s="328">
        <f>L9*Q9/AC8</f>
        <v>-2.1390183688202422E-2</v>
      </c>
      <c r="AJ9" s="328"/>
      <c r="AK9" s="328"/>
      <c r="AL9" s="328"/>
    </row>
    <row r="10" spans="1:39" ht="33" customHeight="1">
      <c r="A10" s="47"/>
      <c r="B10" s="47"/>
      <c r="C10" s="331"/>
      <c r="D10" s="331"/>
      <c r="E10" s="331"/>
      <c r="F10" s="331"/>
      <c r="G10" s="332"/>
      <c r="H10" s="332"/>
      <c r="I10" s="332"/>
      <c r="J10" s="332"/>
      <c r="K10" s="332"/>
      <c r="L10" s="327"/>
      <c r="M10" s="327"/>
      <c r="N10" s="327"/>
      <c r="O10" s="327"/>
      <c r="P10" s="327"/>
      <c r="Q10" s="327"/>
      <c r="R10" s="327"/>
      <c r="S10" s="327"/>
      <c r="T10" s="327"/>
      <c r="U10" s="327"/>
      <c r="V10" s="327"/>
      <c r="W10" s="327"/>
      <c r="X10" s="327"/>
      <c r="Y10" s="327"/>
      <c r="Z10" s="327"/>
      <c r="AA10" s="327"/>
      <c r="AB10" s="327"/>
      <c r="AC10" s="327"/>
      <c r="AD10" s="327"/>
      <c r="AE10" s="327"/>
      <c r="AF10" s="327"/>
      <c r="AG10" s="327"/>
      <c r="AH10" s="327"/>
      <c r="AI10" s="328"/>
      <c r="AJ10" s="328"/>
      <c r="AK10" s="328"/>
      <c r="AL10" s="328"/>
    </row>
    <row r="11" spans="1:39" ht="7.5" customHeight="1">
      <c r="A11" s="23"/>
      <c r="B11" s="22"/>
      <c r="C11" s="21"/>
      <c r="D11" s="21"/>
      <c r="E11" s="25"/>
      <c r="F11" s="25"/>
      <c r="G11" s="25"/>
      <c r="H11" s="25"/>
      <c r="I11" s="25"/>
      <c r="J11" s="25"/>
      <c r="K11" s="25"/>
      <c r="L11" s="25"/>
      <c r="M11" s="25"/>
      <c r="N11" s="25"/>
      <c r="O11" s="25"/>
      <c r="P11" s="19"/>
      <c r="Q11" s="19"/>
      <c r="R11" s="19"/>
      <c r="S11" s="19"/>
      <c r="T11" s="19"/>
      <c r="U11" s="19"/>
      <c r="V11" s="19"/>
      <c r="W11" s="19"/>
      <c r="X11" s="19"/>
      <c r="Y11" s="19"/>
      <c r="Z11" s="19"/>
      <c r="AA11" s="19"/>
      <c r="AB11" s="19"/>
      <c r="AC11" s="19"/>
      <c r="AD11" s="19"/>
      <c r="AE11" s="19"/>
      <c r="AF11" s="19"/>
      <c r="AG11" s="19"/>
      <c r="AH11" s="19"/>
      <c r="AI11" s="19"/>
      <c r="AJ11" s="19"/>
      <c r="AK11" s="19"/>
      <c r="AL11" s="18"/>
      <c r="AM11" s="1"/>
    </row>
    <row r="12" spans="1:39" ht="26.25" customHeight="1">
      <c r="A12" s="23"/>
      <c r="B12" s="22"/>
      <c r="C12" s="21"/>
      <c r="D12" s="44"/>
      <c r="E12" s="317"/>
      <c r="F12" s="317"/>
      <c r="G12" s="317"/>
      <c r="H12" s="317"/>
      <c r="I12" s="317"/>
      <c r="J12" s="317"/>
      <c r="K12" s="317"/>
      <c r="L12" s="317"/>
      <c r="M12" s="317"/>
      <c r="N12" s="317"/>
      <c r="O12" s="317"/>
      <c r="P12" s="317"/>
      <c r="Q12" s="317"/>
      <c r="R12" s="317"/>
      <c r="S12" s="317"/>
      <c r="T12" s="317"/>
      <c r="U12" s="317"/>
      <c r="V12" s="317"/>
      <c r="W12" s="317"/>
      <c r="X12" s="317"/>
      <c r="Y12" s="317"/>
      <c r="Z12" s="317"/>
      <c r="AA12" s="317"/>
      <c r="AB12" s="317"/>
      <c r="AC12" s="317"/>
      <c r="AD12" s="317"/>
      <c r="AE12" s="317"/>
      <c r="AF12" s="317"/>
      <c r="AG12" s="317"/>
      <c r="AH12" s="317"/>
      <c r="AI12" s="317"/>
      <c r="AJ12" s="317"/>
      <c r="AK12" s="317"/>
      <c r="AL12" s="317"/>
      <c r="AM12" s="24" t="s">
        <v>89</v>
      </c>
    </row>
    <row r="13" spans="1:39" ht="17.25" customHeight="1">
      <c r="A13" s="47"/>
      <c r="B13" s="47"/>
      <c r="C13" s="329"/>
      <c r="D13" s="329"/>
      <c r="E13" s="329"/>
      <c r="F13" s="329"/>
      <c r="G13" s="329"/>
      <c r="H13" s="329"/>
      <c r="I13" s="329"/>
      <c r="J13" s="329"/>
      <c r="K13" s="329"/>
      <c r="L13" s="329"/>
      <c r="M13" s="329"/>
      <c r="N13" s="329"/>
      <c r="O13" s="329"/>
      <c r="P13" s="329"/>
      <c r="Q13" s="329"/>
      <c r="R13" s="49"/>
      <c r="S13" s="49"/>
      <c r="T13" s="49"/>
      <c r="U13" s="49"/>
      <c r="V13" s="49"/>
      <c r="W13" s="49"/>
      <c r="X13" s="49"/>
      <c r="Y13" s="49"/>
      <c r="Z13" s="49"/>
      <c r="AA13" s="49"/>
      <c r="AB13" s="49"/>
      <c r="AC13" s="49"/>
      <c r="AD13" s="19"/>
      <c r="AE13" s="19"/>
      <c r="AF13" s="19"/>
      <c r="AG13" s="19"/>
      <c r="AH13" s="19"/>
      <c r="AI13" s="19"/>
      <c r="AJ13" s="19"/>
      <c r="AK13" s="19"/>
      <c r="AL13" s="19"/>
    </row>
    <row r="14" spans="1:39" ht="18.75" customHeight="1">
      <c r="A14" s="47"/>
      <c r="B14" s="47"/>
      <c r="C14" s="330" t="s">
        <v>90</v>
      </c>
      <c r="D14" s="330"/>
      <c r="E14" s="330"/>
      <c r="F14" s="330"/>
      <c r="G14" s="330"/>
      <c r="H14" s="330"/>
      <c r="I14" s="330"/>
      <c r="J14" s="330"/>
      <c r="K14" s="330"/>
      <c r="L14" s="330"/>
      <c r="M14" s="330"/>
      <c r="N14" s="330"/>
      <c r="O14" s="330"/>
      <c r="P14" s="330"/>
      <c r="Q14" s="18"/>
      <c r="R14" s="49"/>
      <c r="S14" s="49"/>
      <c r="T14" s="49"/>
      <c r="U14" s="49"/>
      <c r="V14" s="49"/>
      <c r="W14" s="49"/>
      <c r="X14" s="49"/>
      <c r="Y14" s="49"/>
      <c r="Z14" s="49"/>
      <c r="AA14" s="49"/>
      <c r="AB14" s="49"/>
      <c r="AC14" s="49"/>
      <c r="AD14" s="19"/>
      <c r="AE14" s="19"/>
      <c r="AF14" s="19"/>
      <c r="AG14" s="19"/>
      <c r="AH14" s="19"/>
      <c r="AI14" s="19"/>
      <c r="AJ14" s="19"/>
      <c r="AK14" s="19"/>
      <c r="AL14" s="19"/>
    </row>
    <row r="15" spans="1:39" ht="17.25" customHeight="1">
      <c r="A15" s="47"/>
      <c r="B15" s="47"/>
      <c r="C15" s="19"/>
      <c r="D15" s="19"/>
      <c r="E15" s="19"/>
      <c r="F15" s="19"/>
      <c r="G15" s="19"/>
      <c r="H15" s="19"/>
      <c r="I15" s="19"/>
      <c r="J15" s="19"/>
      <c r="K15" s="19"/>
      <c r="L15" s="19"/>
      <c r="M15" s="19"/>
      <c r="N15" s="19"/>
      <c r="O15" s="19"/>
      <c r="P15" s="19"/>
      <c r="Q15" s="19"/>
      <c r="R15" s="19"/>
      <c r="S15" s="49"/>
      <c r="T15" s="49"/>
      <c r="U15" s="49"/>
      <c r="V15" s="49"/>
      <c r="W15" s="49"/>
      <c r="X15" s="49"/>
      <c r="Y15" s="49"/>
      <c r="Z15" s="49"/>
      <c r="AA15" s="49"/>
      <c r="AB15" s="49"/>
      <c r="AC15" s="49"/>
      <c r="AD15" s="49"/>
      <c r="AE15" s="49"/>
      <c r="AF15" s="49"/>
      <c r="AG15" s="49"/>
      <c r="AH15" s="49"/>
      <c r="AI15" s="49"/>
      <c r="AJ15" s="49"/>
      <c r="AK15" s="49"/>
      <c r="AL15" s="49"/>
      <c r="AM15" s="46"/>
    </row>
    <row r="16" spans="1:39" ht="51" customHeight="1">
      <c r="C16" s="324"/>
      <c r="D16" s="325"/>
      <c r="E16" s="325"/>
      <c r="F16" s="325"/>
      <c r="G16" s="325"/>
      <c r="H16" s="325"/>
      <c r="I16" s="325"/>
      <c r="J16" s="325"/>
      <c r="K16" s="325"/>
      <c r="L16" s="325"/>
      <c r="M16" s="325"/>
      <c r="N16" s="325"/>
      <c r="O16" s="325"/>
      <c r="P16" s="325"/>
      <c r="Q16" s="325"/>
      <c r="R16" s="325"/>
      <c r="S16" s="325"/>
      <c r="T16" s="325"/>
      <c r="U16" s="325"/>
      <c r="V16" s="325"/>
      <c r="W16" s="325"/>
      <c r="X16" s="325"/>
      <c r="Y16" s="325"/>
      <c r="Z16" s="325"/>
      <c r="AA16" s="325"/>
      <c r="AB16" s="325"/>
      <c r="AC16" s="325"/>
      <c r="AD16" s="325"/>
      <c r="AE16" s="325"/>
      <c r="AF16" s="325"/>
      <c r="AG16" s="325"/>
      <c r="AH16" s="325"/>
      <c r="AI16" s="325"/>
      <c r="AJ16" s="325"/>
      <c r="AK16" s="325"/>
      <c r="AL16" s="326"/>
    </row>
    <row r="20" spans="1:38">
      <c r="P20" s="227"/>
    </row>
    <row r="22" spans="1:38" ht="138" customHeight="1">
      <c r="A22" s="247" t="s">
        <v>91</v>
      </c>
      <c r="B22" s="248"/>
      <c r="C22" s="248"/>
      <c r="D22" s="248"/>
      <c r="E22" s="248"/>
      <c r="F22" s="248"/>
      <c r="G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c r="AG22" s="248"/>
      <c r="AH22" s="248"/>
      <c r="AI22" s="248"/>
      <c r="AJ22" s="248"/>
      <c r="AK22" s="248"/>
      <c r="AL22" s="249"/>
    </row>
  </sheetData>
  <sheetProtection formatCells="0" formatColumns="0" formatRows="0" insertRows="0" deleteRows="0"/>
  <mergeCells count="62">
    <mergeCell ref="C2:P2"/>
    <mergeCell ref="AE3:AL3"/>
    <mergeCell ref="C4:F5"/>
    <mergeCell ref="G4:H5"/>
    <mergeCell ref="I4:V4"/>
    <mergeCell ref="W4:AB5"/>
    <mergeCell ref="AC4:AH5"/>
    <mergeCell ref="AI4:AL5"/>
    <mergeCell ref="I5:K5"/>
    <mergeCell ref="L5:P5"/>
    <mergeCell ref="Q5:S5"/>
    <mergeCell ref="T5:V5"/>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W6:AB6"/>
    <mergeCell ref="AC6:AH6"/>
    <mergeCell ref="T8:V8"/>
    <mergeCell ref="W8:AB8"/>
    <mergeCell ref="AC8:AH8"/>
    <mergeCell ref="AI8:AL8"/>
    <mergeCell ref="C9:F9"/>
    <mergeCell ref="G9:H9"/>
    <mergeCell ref="I9:K9"/>
    <mergeCell ref="L9:P9"/>
    <mergeCell ref="Q9:S9"/>
    <mergeCell ref="T9:V9"/>
    <mergeCell ref="W9:AB9"/>
    <mergeCell ref="AC9:AH9"/>
    <mergeCell ref="AI9:AL9"/>
    <mergeCell ref="C8:F8"/>
    <mergeCell ref="G8:H8"/>
    <mergeCell ref="I8:K8"/>
    <mergeCell ref="L8:P8"/>
    <mergeCell ref="Q8:S8"/>
    <mergeCell ref="C16:AL16"/>
    <mergeCell ref="A22:AL22"/>
    <mergeCell ref="W10:AB10"/>
    <mergeCell ref="AC10:AH10"/>
    <mergeCell ref="AI10:AL10"/>
    <mergeCell ref="E12:AL12"/>
    <mergeCell ref="C13:Q13"/>
    <mergeCell ref="C14:P14"/>
    <mergeCell ref="C10:F10"/>
    <mergeCell ref="G10:H10"/>
    <mergeCell ref="I10:K10"/>
    <mergeCell ref="L10:P10"/>
    <mergeCell ref="Q10:S10"/>
    <mergeCell ref="T10:V10"/>
  </mergeCells>
  <phoneticPr fontId="2" type="noConversion"/>
  <dataValidations count="1">
    <dataValidation type="list" allowBlank="1" showInputMessage="1" showErrorMessage="1" sqref="I6:K10">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sheetPr codeName="Sheet31"/>
  <dimension ref="A2:AX24"/>
  <sheetViews>
    <sheetView view="pageBreakPreview" zoomScaleNormal="100" zoomScaleSheetLayoutView="100" workbookViewId="0">
      <selection activeCell="AL8" sqref="AL8:AP8"/>
    </sheetView>
  </sheetViews>
  <sheetFormatPr defaultRowHeight="17.399999999999999"/>
  <cols>
    <col min="1" max="4" width="1.09765625" style="1" customWidth="1"/>
    <col min="5" max="7" width="2.3984375" style="1" customWidth="1"/>
    <col min="8" max="10" width="2" style="1" customWidth="1"/>
    <col min="11" max="13" width="2.3984375" style="1" customWidth="1"/>
    <col min="14" max="16" width="2" style="1" customWidth="1"/>
    <col min="17" max="18" width="3" style="1" customWidth="1"/>
    <col min="19" max="21" width="3.3984375" style="1" customWidth="1"/>
    <col min="22" max="47" width="2.3984375" style="1" customWidth="1"/>
    <col min="48" max="50" width="9" style="1"/>
  </cols>
  <sheetData>
    <row r="2" spans="1:50">
      <c r="A2" s="17"/>
      <c r="B2" s="251" t="s">
        <v>1076</v>
      </c>
      <c r="C2" s="251"/>
      <c r="D2" s="251"/>
      <c r="E2" s="251"/>
      <c r="F2" s="251"/>
      <c r="G2" s="251"/>
      <c r="H2" s="251"/>
      <c r="I2" s="251"/>
      <c r="J2" s="251"/>
      <c r="K2" s="251"/>
      <c r="L2" s="251"/>
      <c r="M2" s="251"/>
      <c r="N2" s="251"/>
      <c r="O2" s="251"/>
      <c r="P2" s="251"/>
      <c r="Q2" s="251"/>
      <c r="R2" s="251"/>
      <c r="S2" s="251"/>
      <c r="T2" s="251"/>
      <c r="U2" s="251"/>
      <c r="V2" s="251"/>
      <c r="W2" s="251"/>
      <c r="X2" s="251"/>
      <c r="Y2" s="251"/>
      <c r="Z2" s="251"/>
      <c r="AA2" s="17"/>
      <c r="AB2" s="17"/>
      <c r="AC2" s="17"/>
      <c r="AD2" s="17"/>
      <c r="AE2" s="17"/>
      <c r="AF2" s="17"/>
      <c r="AG2" s="17"/>
      <c r="AH2" s="17"/>
      <c r="AI2" s="17"/>
      <c r="AJ2" s="17"/>
      <c r="AK2" s="17"/>
      <c r="AL2" s="17"/>
      <c r="AM2" s="17"/>
      <c r="AN2" s="17"/>
      <c r="AO2" s="17"/>
      <c r="AP2" s="17"/>
      <c r="AQ2" s="17"/>
      <c r="AR2" s="17"/>
      <c r="AS2" s="17"/>
      <c r="AT2" s="17"/>
      <c r="AU2" s="35"/>
      <c r="AX2"/>
    </row>
    <row r="3" spans="1:50">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35"/>
      <c r="AX3"/>
    </row>
    <row r="4" spans="1:50" ht="17.25" customHeight="1">
      <c r="C4" s="292" t="s">
        <v>92</v>
      </c>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X4"/>
    </row>
    <row r="5" spans="1:50" ht="19.5" customHeight="1">
      <c r="A5" s="17"/>
      <c r="B5" s="16"/>
      <c r="C5" s="206"/>
      <c r="D5" s="206"/>
      <c r="E5" s="206"/>
      <c r="F5" s="206"/>
      <c r="G5" s="206"/>
      <c r="H5" s="206"/>
      <c r="I5" s="206"/>
      <c r="J5" s="206"/>
      <c r="K5" s="206"/>
      <c r="L5" s="206"/>
      <c r="M5" s="206"/>
      <c r="N5" s="206"/>
      <c r="O5" s="206"/>
      <c r="P5" s="206"/>
      <c r="Q5" s="206"/>
      <c r="R5" s="206"/>
      <c r="S5" s="206"/>
      <c r="T5" s="206"/>
      <c r="U5" s="206"/>
      <c r="V5" s="206"/>
      <c r="W5" s="206"/>
      <c r="X5" s="206"/>
      <c r="Y5" s="206"/>
      <c r="Z5" s="206"/>
      <c r="AA5" s="17"/>
      <c r="AB5" s="17"/>
      <c r="AC5" s="17"/>
      <c r="AD5" s="17"/>
      <c r="AE5" s="17"/>
      <c r="AF5" s="17"/>
      <c r="AG5" s="17"/>
      <c r="AH5" s="17"/>
      <c r="AI5" s="50"/>
      <c r="AJ5" s="50"/>
      <c r="AK5" s="50"/>
      <c r="AL5" s="50" t="s">
        <v>93</v>
      </c>
      <c r="AM5" s="347" t="str">
        <f>표지!G6</f>
        <v>2020.03.31</v>
      </c>
      <c r="AN5" s="347"/>
      <c r="AO5" s="347"/>
      <c r="AP5" s="347"/>
      <c r="AQ5" s="347"/>
      <c r="AR5" s="348" t="s">
        <v>94</v>
      </c>
      <c r="AS5" s="348"/>
      <c r="AT5" s="348"/>
      <c r="AU5" s="50" t="s">
        <v>95</v>
      </c>
    </row>
    <row r="6" spans="1:50" ht="30" customHeight="1">
      <c r="A6" s="47"/>
      <c r="B6" s="47"/>
      <c r="C6" s="311" t="s">
        <v>14</v>
      </c>
      <c r="D6" s="311"/>
      <c r="E6" s="311"/>
      <c r="F6" s="311"/>
      <c r="G6" s="311"/>
      <c r="H6" s="311" t="s">
        <v>96</v>
      </c>
      <c r="I6" s="311"/>
      <c r="J6" s="311"/>
      <c r="K6" s="311" t="s">
        <v>97</v>
      </c>
      <c r="L6" s="311"/>
      <c r="M6" s="311"/>
      <c r="N6" s="311" t="s">
        <v>98</v>
      </c>
      <c r="O6" s="311"/>
      <c r="P6" s="311"/>
      <c r="Q6" s="311" t="s">
        <v>99</v>
      </c>
      <c r="R6" s="311"/>
      <c r="S6" s="311" t="s">
        <v>1152</v>
      </c>
      <c r="T6" s="311"/>
      <c r="U6" s="311"/>
      <c r="V6" s="311" t="s">
        <v>100</v>
      </c>
      <c r="W6" s="311"/>
      <c r="X6" s="311"/>
      <c r="Y6" s="311" t="s">
        <v>101</v>
      </c>
      <c r="Z6" s="311"/>
      <c r="AA6" s="311"/>
      <c r="AB6" s="311"/>
      <c r="AC6" s="311"/>
      <c r="AD6" s="311"/>
      <c r="AE6" s="311"/>
      <c r="AF6" s="311"/>
      <c r="AG6" s="311"/>
      <c r="AH6" s="311"/>
      <c r="AI6" s="311"/>
      <c r="AJ6" s="311"/>
      <c r="AK6" s="311"/>
      <c r="AL6" s="311"/>
      <c r="AM6" s="311"/>
      <c r="AN6" s="311"/>
      <c r="AO6" s="311"/>
      <c r="AP6" s="311"/>
      <c r="AQ6" s="311" t="s">
        <v>102</v>
      </c>
      <c r="AR6" s="311"/>
      <c r="AS6" s="311"/>
      <c r="AT6" s="311"/>
      <c r="AU6" s="311"/>
    </row>
    <row r="7" spans="1:50" ht="30" customHeight="1">
      <c r="A7" s="47"/>
      <c r="B7" s="47"/>
      <c r="C7" s="311"/>
      <c r="D7" s="311"/>
      <c r="E7" s="311"/>
      <c r="F7" s="311"/>
      <c r="G7" s="311"/>
      <c r="H7" s="311"/>
      <c r="I7" s="311"/>
      <c r="J7" s="311"/>
      <c r="K7" s="311"/>
      <c r="L7" s="311"/>
      <c r="M7" s="311"/>
      <c r="N7" s="311"/>
      <c r="O7" s="311"/>
      <c r="P7" s="311"/>
      <c r="Q7" s="311"/>
      <c r="R7" s="311"/>
      <c r="S7" s="311"/>
      <c r="T7" s="311"/>
      <c r="U7" s="311"/>
      <c r="V7" s="311"/>
      <c r="W7" s="311"/>
      <c r="X7" s="311"/>
      <c r="Y7" s="346" t="s">
        <v>103</v>
      </c>
      <c r="Z7" s="346"/>
      <c r="AA7" s="346"/>
      <c r="AB7" s="346"/>
      <c r="AC7" s="346"/>
      <c r="AD7" s="346" t="s">
        <v>104</v>
      </c>
      <c r="AE7" s="346"/>
      <c r="AF7" s="346"/>
      <c r="AG7" s="346"/>
      <c r="AH7" s="346" t="s">
        <v>105</v>
      </c>
      <c r="AI7" s="346"/>
      <c r="AJ7" s="346"/>
      <c r="AK7" s="346"/>
      <c r="AL7" s="346" t="s">
        <v>106</v>
      </c>
      <c r="AM7" s="346"/>
      <c r="AN7" s="346"/>
      <c r="AO7" s="346"/>
      <c r="AP7" s="346"/>
      <c r="AQ7" s="311"/>
      <c r="AR7" s="311"/>
      <c r="AS7" s="311"/>
      <c r="AT7" s="311"/>
      <c r="AU7" s="311"/>
    </row>
    <row r="8" spans="1:50" ht="49.5" customHeight="1">
      <c r="A8" s="47"/>
      <c r="B8" s="47"/>
      <c r="C8" s="345" t="s">
        <v>1151</v>
      </c>
      <c r="D8" s="345"/>
      <c r="E8" s="345"/>
      <c r="F8" s="345"/>
      <c r="G8" s="345"/>
      <c r="H8" s="331" t="s">
        <v>1114</v>
      </c>
      <c r="I8" s="331"/>
      <c r="J8" s="331"/>
      <c r="K8" s="331" t="s">
        <v>1115</v>
      </c>
      <c r="L8" s="331"/>
      <c r="M8" s="331"/>
      <c r="N8" s="331" t="s">
        <v>1116</v>
      </c>
      <c r="O8" s="331"/>
      <c r="P8" s="331"/>
      <c r="Q8" s="331" t="s">
        <v>1117</v>
      </c>
      <c r="R8" s="331"/>
      <c r="S8" s="331" t="s">
        <v>1153</v>
      </c>
      <c r="T8" s="331"/>
      <c r="U8" s="331"/>
      <c r="V8" s="331" t="s">
        <v>1111</v>
      </c>
      <c r="W8" s="331"/>
      <c r="X8" s="331"/>
      <c r="Y8" s="338">
        <v>1870025</v>
      </c>
      <c r="Z8" s="338"/>
      <c r="AA8" s="338"/>
      <c r="AB8" s="338"/>
      <c r="AC8" s="338"/>
      <c r="AD8" s="339"/>
      <c r="AE8" s="339"/>
      <c r="AF8" s="339"/>
      <c r="AG8" s="339"/>
      <c r="AH8" s="339"/>
      <c r="AI8" s="339"/>
      <c r="AJ8" s="339"/>
      <c r="AK8" s="339"/>
      <c r="AL8" s="340">
        <f>Y8+AD8-AH8</f>
        <v>1870025</v>
      </c>
      <c r="AM8" s="340"/>
      <c r="AN8" s="340"/>
      <c r="AO8" s="340"/>
      <c r="AP8" s="340"/>
      <c r="AQ8" s="341"/>
      <c r="AR8" s="341"/>
      <c r="AS8" s="341"/>
      <c r="AT8" s="341"/>
      <c r="AU8" s="341"/>
    </row>
    <row r="9" spans="1:50" ht="22.5" customHeight="1">
      <c r="A9" s="47"/>
      <c r="B9" s="47"/>
      <c r="C9" s="345"/>
      <c r="D9" s="345"/>
      <c r="E9" s="345"/>
      <c r="F9" s="345"/>
      <c r="G9" s="345"/>
      <c r="H9" s="331"/>
      <c r="I9" s="331"/>
      <c r="J9" s="331"/>
      <c r="K9" s="331"/>
      <c r="L9" s="331"/>
      <c r="M9" s="331"/>
      <c r="N9" s="331"/>
      <c r="O9" s="331"/>
      <c r="P9" s="331"/>
      <c r="Q9" s="331"/>
      <c r="R9" s="331"/>
      <c r="S9" s="331"/>
      <c r="T9" s="331"/>
      <c r="U9" s="331"/>
      <c r="V9" s="331"/>
      <c r="W9" s="331"/>
      <c r="X9" s="331"/>
      <c r="Y9" s="342">
        <v>0.68120000000000003</v>
      </c>
      <c r="Z9" s="342"/>
      <c r="AA9" s="342"/>
      <c r="AB9" s="342"/>
      <c r="AC9" s="342"/>
      <c r="AD9" s="342"/>
      <c r="AE9" s="342"/>
      <c r="AF9" s="342"/>
      <c r="AG9" s="342"/>
      <c r="AH9" s="342"/>
      <c r="AI9" s="342"/>
      <c r="AJ9" s="342"/>
      <c r="AK9" s="342"/>
      <c r="AL9" s="342">
        <v>0.68120000000000003</v>
      </c>
      <c r="AM9" s="342"/>
      <c r="AN9" s="342"/>
      <c r="AO9" s="342"/>
      <c r="AP9" s="342"/>
      <c r="AQ9" s="341"/>
      <c r="AR9" s="341"/>
      <c r="AS9" s="341"/>
      <c r="AT9" s="341"/>
      <c r="AU9" s="341"/>
    </row>
    <row r="10" spans="1:50" ht="49.5" customHeight="1">
      <c r="A10" s="47"/>
      <c r="B10" s="47"/>
      <c r="C10" s="344"/>
      <c r="D10" s="344"/>
      <c r="E10" s="344"/>
      <c r="F10" s="344"/>
      <c r="G10" s="344"/>
      <c r="H10" s="331"/>
      <c r="I10" s="331"/>
      <c r="J10" s="331"/>
      <c r="K10" s="331"/>
      <c r="L10" s="331"/>
      <c r="M10" s="331"/>
      <c r="N10" s="331"/>
      <c r="O10" s="331"/>
      <c r="P10" s="331"/>
      <c r="Q10" s="331"/>
      <c r="R10" s="331"/>
      <c r="S10" s="331"/>
      <c r="T10" s="331"/>
      <c r="U10" s="331"/>
      <c r="V10" s="331"/>
      <c r="W10" s="331"/>
      <c r="X10" s="331"/>
      <c r="Y10" s="338"/>
      <c r="Z10" s="338"/>
      <c r="AA10" s="338"/>
      <c r="AB10" s="338"/>
      <c r="AC10" s="338"/>
      <c r="AD10" s="339"/>
      <c r="AE10" s="339"/>
      <c r="AF10" s="339"/>
      <c r="AG10" s="339"/>
      <c r="AH10" s="339"/>
      <c r="AI10" s="339"/>
      <c r="AJ10" s="339"/>
      <c r="AK10" s="339"/>
      <c r="AL10" s="340">
        <f>Y10+AD10-AH10</f>
        <v>0</v>
      </c>
      <c r="AM10" s="340"/>
      <c r="AN10" s="340"/>
      <c r="AO10" s="340"/>
      <c r="AP10" s="340"/>
      <c r="AQ10" s="341"/>
      <c r="AR10" s="341"/>
      <c r="AS10" s="341"/>
      <c r="AT10" s="341"/>
      <c r="AU10" s="341"/>
    </row>
    <row r="11" spans="1:50" ht="22.5" customHeight="1">
      <c r="A11" s="47"/>
      <c r="B11" s="47"/>
      <c r="C11" s="344"/>
      <c r="D11" s="344"/>
      <c r="E11" s="344"/>
      <c r="F11" s="344"/>
      <c r="G11" s="344"/>
      <c r="H11" s="331"/>
      <c r="I11" s="331"/>
      <c r="J11" s="331"/>
      <c r="K11" s="331"/>
      <c r="L11" s="331"/>
      <c r="M11" s="331"/>
      <c r="N11" s="331"/>
      <c r="O11" s="331"/>
      <c r="P11" s="331"/>
      <c r="Q11" s="331"/>
      <c r="R11" s="331"/>
      <c r="S11" s="331"/>
      <c r="T11" s="331"/>
      <c r="U11" s="331"/>
      <c r="V11" s="331"/>
      <c r="W11" s="331"/>
      <c r="X11" s="331"/>
      <c r="Y11" s="342"/>
      <c r="Z11" s="342"/>
      <c r="AA11" s="342"/>
      <c r="AB11" s="342"/>
      <c r="AC11" s="342"/>
      <c r="AD11" s="342"/>
      <c r="AE11" s="342"/>
      <c r="AF11" s="342"/>
      <c r="AG11" s="342"/>
      <c r="AH11" s="342"/>
      <c r="AI11" s="342"/>
      <c r="AJ11" s="342"/>
      <c r="AK11" s="342"/>
      <c r="AL11" s="343"/>
      <c r="AM11" s="343"/>
      <c r="AN11" s="343"/>
      <c r="AO11" s="343"/>
      <c r="AP11" s="343"/>
      <c r="AQ11" s="341"/>
      <c r="AR11" s="341"/>
      <c r="AS11" s="341"/>
      <c r="AT11" s="341"/>
      <c r="AU11" s="341"/>
    </row>
    <row r="12" spans="1:50" ht="49.5" customHeight="1">
      <c r="A12" s="47"/>
      <c r="B12" s="47"/>
      <c r="C12" s="344"/>
      <c r="D12" s="344"/>
      <c r="E12" s="344"/>
      <c r="F12" s="344"/>
      <c r="G12" s="344"/>
      <c r="H12" s="331"/>
      <c r="I12" s="331"/>
      <c r="J12" s="331"/>
      <c r="K12" s="331"/>
      <c r="L12" s="331"/>
      <c r="M12" s="331"/>
      <c r="N12" s="331"/>
      <c r="O12" s="331"/>
      <c r="P12" s="331"/>
      <c r="Q12" s="331"/>
      <c r="R12" s="331"/>
      <c r="S12" s="331"/>
      <c r="T12" s="331"/>
      <c r="U12" s="331"/>
      <c r="V12" s="331"/>
      <c r="W12" s="331"/>
      <c r="X12" s="331"/>
      <c r="Y12" s="338"/>
      <c r="Z12" s="338"/>
      <c r="AA12" s="338"/>
      <c r="AB12" s="338"/>
      <c r="AC12" s="338"/>
      <c r="AD12" s="339"/>
      <c r="AE12" s="339"/>
      <c r="AF12" s="339"/>
      <c r="AG12" s="339"/>
      <c r="AH12" s="339"/>
      <c r="AI12" s="339"/>
      <c r="AJ12" s="339"/>
      <c r="AK12" s="339"/>
      <c r="AL12" s="340">
        <f>Y12+AD12-AH12</f>
        <v>0</v>
      </c>
      <c r="AM12" s="340"/>
      <c r="AN12" s="340"/>
      <c r="AO12" s="340"/>
      <c r="AP12" s="340"/>
      <c r="AQ12" s="341"/>
      <c r="AR12" s="341"/>
      <c r="AS12" s="341"/>
      <c r="AT12" s="341"/>
      <c r="AU12" s="341"/>
    </row>
    <row r="13" spans="1:50" ht="22.5" customHeight="1">
      <c r="A13" s="47"/>
      <c r="B13" s="47"/>
      <c r="C13" s="344"/>
      <c r="D13" s="344"/>
      <c r="E13" s="344"/>
      <c r="F13" s="344"/>
      <c r="G13" s="344"/>
      <c r="H13" s="331"/>
      <c r="I13" s="331"/>
      <c r="J13" s="331"/>
      <c r="K13" s="331"/>
      <c r="L13" s="331"/>
      <c r="M13" s="331"/>
      <c r="N13" s="331"/>
      <c r="O13" s="331"/>
      <c r="P13" s="331"/>
      <c r="Q13" s="331"/>
      <c r="R13" s="331"/>
      <c r="S13" s="331"/>
      <c r="T13" s="331"/>
      <c r="U13" s="331"/>
      <c r="V13" s="331"/>
      <c r="W13" s="331"/>
      <c r="X13" s="331"/>
      <c r="Y13" s="342"/>
      <c r="Z13" s="342"/>
      <c r="AA13" s="342"/>
      <c r="AB13" s="342"/>
      <c r="AC13" s="342"/>
      <c r="AD13" s="342"/>
      <c r="AE13" s="342"/>
      <c r="AF13" s="342"/>
      <c r="AG13" s="342"/>
      <c r="AH13" s="342"/>
      <c r="AI13" s="342"/>
      <c r="AJ13" s="342"/>
      <c r="AK13" s="342"/>
      <c r="AL13" s="343"/>
      <c r="AM13" s="343"/>
      <c r="AN13" s="343"/>
      <c r="AO13" s="343"/>
      <c r="AP13" s="343"/>
      <c r="AQ13" s="341"/>
      <c r="AR13" s="341"/>
      <c r="AS13" s="341"/>
      <c r="AT13" s="341"/>
      <c r="AU13" s="341"/>
    </row>
    <row r="14" spans="1:50" ht="49.5" customHeight="1">
      <c r="A14" s="47"/>
      <c r="B14" s="47"/>
      <c r="C14" s="344"/>
      <c r="D14" s="344"/>
      <c r="E14" s="344"/>
      <c r="F14" s="344"/>
      <c r="G14" s="344"/>
      <c r="H14" s="331"/>
      <c r="I14" s="331"/>
      <c r="J14" s="331"/>
      <c r="K14" s="331"/>
      <c r="L14" s="331"/>
      <c r="M14" s="331"/>
      <c r="N14" s="331"/>
      <c r="O14" s="331"/>
      <c r="P14" s="331"/>
      <c r="Q14" s="331"/>
      <c r="R14" s="331"/>
      <c r="S14" s="331"/>
      <c r="T14" s="331"/>
      <c r="U14" s="331"/>
      <c r="V14" s="331"/>
      <c r="W14" s="331"/>
      <c r="X14" s="331"/>
      <c r="Y14" s="338"/>
      <c r="Z14" s="338"/>
      <c r="AA14" s="338"/>
      <c r="AB14" s="338"/>
      <c r="AC14" s="338"/>
      <c r="AD14" s="339"/>
      <c r="AE14" s="339"/>
      <c r="AF14" s="339"/>
      <c r="AG14" s="339"/>
      <c r="AH14" s="339"/>
      <c r="AI14" s="339"/>
      <c r="AJ14" s="339"/>
      <c r="AK14" s="339"/>
      <c r="AL14" s="340">
        <f>Y14+AD14-AH14</f>
        <v>0</v>
      </c>
      <c r="AM14" s="340"/>
      <c r="AN14" s="340"/>
      <c r="AO14" s="340"/>
      <c r="AP14" s="340"/>
      <c r="AQ14" s="341"/>
      <c r="AR14" s="341"/>
      <c r="AS14" s="341"/>
      <c r="AT14" s="341"/>
      <c r="AU14" s="341"/>
    </row>
    <row r="15" spans="1:50" ht="22.5" customHeight="1">
      <c r="A15" s="47"/>
      <c r="B15" s="47"/>
      <c r="C15" s="344"/>
      <c r="D15" s="344"/>
      <c r="E15" s="344"/>
      <c r="F15" s="344"/>
      <c r="G15" s="344"/>
      <c r="H15" s="331"/>
      <c r="I15" s="331"/>
      <c r="J15" s="331"/>
      <c r="K15" s="331"/>
      <c r="L15" s="331"/>
      <c r="M15" s="331"/>
      <c r="N15" s="331"/>
      <c r="O15" s="331"/>
      <c r="P15" s="331"/>
      <c r="Q15" s="331"/>
      <c r="R15" s="331"/>
      <c r="S15" s="331"/>
      <c r="T15" s="331"/>
      <c r="U15" s="331"/>
      <c r="V15" s="331"/>
      <c r="W15" s="331"/>
      <c r="X15" s="331"/>
      <c r="Y15" s="342"/>
      <c r="Z15" s="342"/>
      <c r="AA15" s="342"/>
      <c r="AB15" s="342"/>
      <c r="AC15" s="342"/>
      <c r="AD15" s="342"/>
      <c r="AE15" s="342"/>
      <c r="AF15" s="342"/>
      <c r="AG15" s="342"/>
      <c r="AH15" s="342"/>
      <c r="AI15" s="342"/>
      <c r="AJ15" s="342"/>
      <c r="AK15" s="342"/>
      <c r="AL15" s="343"/>
      <c r="AM15" s="343"/>
      <c r="AN15" s="343"/>
      <c r="AO15" s="343"/>
      <c r="AP15" s="343"/>
      <c r="AQ15" s="341"/>
      <c r="AR15" s="341"/>
      <c r="AS15" s="341"/>
      <c r="AT15" s="341"/>
      <c r="AU15" s="341"/>
    </row>
    <row r="16" spans="1:50" ht="49.5" customHeight="1">
      <c r="A16" s="47"/>
      <c r="B16" s="47"/>
      <c r="C16" s="344"/>
      <c r="D16" s="344"/>
      <c r="E16" s="344"/>
      <c r="F16" s="344"/>
      <c r="G16" s="344"/>
      <c r="H16" s="331"/>
      <c r="I16" s="331"/>
      <c r="J16" s="331"/>
      <c r="K16" s="331"/>
      <c r="L16" s="331"/>
      <c r="M16" s="331"/>
      <c r="N16" s="331"/>
      <c r="O16" s="331"/>
      <c r="P16" s="331"/>
      <c r="Q16" s="331"/>
      <c r="R16" s="331"/>
      <c r="S16" s="331"/>
      <c r="T16" s="331"/>
      <c r="U16" s="331"/>
      <c r="V16" s="331"/>
      <c r="W16" s="331"/>
      <c r="X16" s="331"/>
      <c r="Y16" s="338"/>
      <c r="Z16" s="338"/>
      <c r="AA16" s="338"/>
      <c r="AB16" s="338"/>
      <c r="AC16" s="338"/>
      <c r="AD16" s="339"/>
      <c r="AE16" s="339"/>
      <c r="AF16" s="339"/>
      <c r="AG16" s="339"/>
      <c r="AH16" s="339"/>
      <c r="AI16" s="339"/>
      <c r="AJ16" s="339"/>
      <c r="AK16" s="339"/>
      <c r="AL16" s="340">
        <f>Y16+AD16-AH16</f>
        <v>0</v>
      </c>
      <c r="AM16" s="340"/>
      <c r="AN16" s="340"/>
      <c r="AO16" s="340"/>
      <c r="AP16" s="340"/>
      <c r="AQ16" s="341"/>
      <c r="AR16" s="341"/>
      <c r="AS16" s="341"/>
      <c r="AT16" s="341"/>
      <c r="AU16" s="341"/>
    </row>
    <row r="17" spans="1:50" ht="22.5" customHeight="1">
      <c r="A17" s="47"/>
      <c r="B17" s="47"/>
      <c r="C17" s="344"/>
      <c r="D17" s="344"/>
      <c r="E17" s="344"/>
      <c r="F17" s="344"/>
      <c r="G17" s="344"/>
      <c r="H17" s="331"/>
      <c r="I17" s="331"/>
      <c r="J17" s="331"/>
      <c r="K17" s="331"/>
      <c r="L17" s="331"/>
      <c r="M17" s="331"/>
      <c r="N17" s="331"/>
      <c r="O17" s="331"/>
      <c r="P17" s="331"/>
      <c r="Q17" s="331"/>
      <c r="R17" s="331"/>
      <c r="S17" s="331"/>
      <c r="T17" s="331"/>
      <c r="U17" s="331"/>
      <c r="V17" s="331"/>
      <c r="W17" s="331"/>
      <c r="X17" s="331"/>
      <c r="Y17" s="342"/>
      <c r="Z17" s="342"/>
      <c r="AA17" s="342"/>
      <c r="AB17" s="342"/>
      <c r="AC17" s="342"/>
      <c r="AD17" s="342"/>
      <c r="AE17" s="342"/>
      <c r="AF17" s="342"/>
      <c r="AG17" s="342"/>
      <c r="AH17" s="342"/>
      <c r="AI17" s="342"/>
      <c r="AJ17" s="342"/>
      <c r="AK17" s="342"/>
      <c r="AL17" s="343"/>
      <c r="AM17" s="343"/>
      <c r="AN17" s="343"/>
      <c r="AO17" s="343"/>
      <c r="AP17" s="343"/>
      <c r="AQ17" s="341"/>
      <c r="AR17" s="341"/>
      <c r="AS17" s="341"/>
      <c r="AT17" s="341"/>
      <c r="AU17" s="341"/>
    </row>
    <row r="18" spans="1:50" ht="6" customHeight="1">
      <c r="A18" s="17"/>
      <c r="B18" s="16"/>
      <c r="C18" s="16"/>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14"/>
      <c r="AM18"/>
      <c r="AN18"/>
      <c r="AO18"/>
      <c r="AP18"/>
      <c r="AQ18"/>
      <c r="AR18"/>
      <c r="AS18"/>
      <c r="AT18"/>
      <c r="AU18"/>
      <c r="AV18"/>
      <c r="AW18"/>
      <c r="AX18"/>
    </row>
    <row r="19" spans="1:50" ht="18.75" customHeight="1">
      <c r="A19" s="17"/>
      <c r="B19" s="16"/>
      <c r="C19" s="16"/>
      <c r="D19" s="21"/>
      <c r="E19" s="310" t="s">
        <v>107</v>
      </c>
      <c r="F19" s="310"/>
      <c r="G19" s="310"/>
      <c r="H19" s="310"/>
      <c r="I19" s="310"/>
      <c r="J19" s="310"/>
      <c r="K19" s="310"/>
      <c r="L19" s="310"/>
      <c r="M19" s="310"/>
      <c r="N19" s="310"/>
      <c r="O19" s="310"/>
      <c r="P19" s="310"/>
      <c r="Q19" s="310"/>
      <c r="R19" s="310"/>
      <c r="S19" s="310"/>
      <c r="T19" s="310"/>
      <c r="U19" s="310"/>
      <c r="V19" s="310"/>
      <c r="W19" s="310"/>
      <c r="X19" s="310"/>
      <c r="Y19" s="310"/>
      <c r="Z19" s="310"/>
      <c r="AA19" s="310"/>
      <c r="AB19" s="310"/>
      <c r="AC19" s="310"/>
      <c r="AD19" s="310"/>
      <c r="AE19" s="310"/>
      <c r="AF19" s="310"/>
      <c r="AG19" s="310"/>
      <c r="AH19" s="310"/>
      <c r="AI19" s="310"/>
      <c r="AJ19" s="310"/>
      <c r="AK19" s="310"/>
      <c r="AL19" s="14"/>
      <c r="AM19"/>
      <c r="AN19"/>
      <c r="AO19"/>
      <c r="AP19"/>
      <c r="AQ19"/>
      <c r="AR19"/>
      <c r="AS19"/>
      <c r="AT19"/>
      <c r="AU19"/>
      <c r="AV19"/>
      <c r="AW19"/>
      <c r="AX19"/>
    </row>
    <row r="20" spans="1:50" ht="18.75" customHeight="1">
      <c r="A20" s="17"/>
      <c r="B20" s="16"/>
      <c r="C20" s="16"/>
      <c r="D20" s="21"/>
      <c r="E20" s="307" t="s">
        <v>108</v>
      </c>
      <c r="F20" s="307"/>
      <c r="G20" s="307"/>
      <c r="H20" s="307"/>
      <c r="I20" s="307"/>
      <c r="J20" s="307"/>
      <c r="K20" s="307"/>
      <c r="L20" s="307"/>
      <c r="M20" s="307"/>
      <c r="N20" s="307"/>
      <c r="O20" s="307"/>
      <c r="P20" s="307"/>
      <c r="Q20" s="307"/>
      <c r="R20" s="307"/>
      <c r="S20" s="307"/>
      <c r="T20" s="307"/>
      <c r="U20" s="307"/>
      <c r="V20" s="307"/>
      <c r="W20" s="307"/>
      <c r="X20" s="307"/>
      <c r="Y20" s="307"/>
      <c r="Z20" s="307"/>
      <c r="AA20" s="307"/>
      <c r="AB20" s="307"/>
      <c r="AC20" s="307"/>
      <c r="AD20" s="307"/>
      <c r="AE20" s="307"/>
      <c r="AF20" s="307"/>
      <c r="AG20" s="307"/>
      <c r="AH20" s="307"/>
      <c r="AI20" s="307"/>
      <c r="AJ20" s="307"/>
      <c r="AK20" s="307"/>
      <c r="AL20" s="14"/>
      <c r="AM20"/>
      <c r="AN20"/>
      <c r="AO20"/>
      <c r="AP20"/>
      <c r="AQ20"/>
      <c r="AR20"/>
      <c r="AS20"/>
      <c r="AT20"/>
      <c r="AU20"/>
      <c r="AV20"/>
      <c r="AW20"/>
      <c r="AX20"/>
    </row>
    <row r="21" spans="1:50" ht="86.25" customHeight="1">
      <c r="A21" s="23"/>
      <c r="B21" s="22"/>
      <c r="C21" s="21"/>
      <c r="D21" s="21"/>
      <c r="E21" s="337" t="s">
        <v>1166</v>
      </c>
      <c r="F21" s="337"/>
      <c r="G21" s="337"/>
      <c r="H21" s="337"/>
      <c r="I21" s="337"/>
      <c r="J21" s="337"/>
      <c r="K21" s="337"/>
      <c r="L21" s="337"/>
      <c r="M21" s="337"/>
      <c r="N21" s="337"/>
      <c r="O21" s="337"/>
      <c r="P21" s="337"/>
      <c r="Q21" s="337"/>
      <c r="R21" s="337"/>
      <c r="S21" s="337"/>
      <c r="T21" s="337"/>
      <c r="U21" s="337"/>
      <c r="V21" s="337"/>
      <c r="W21" s="337"/>
      <c r="X21" s="337"/>
      <c r="Y21" s="337"/>
      <c r="Z21" s="337"/>
      <c r="AA21" s="337"/>
      <c r="AB21" s="337"/>
      <c r="AC21" s="337"/>
      <c r="AD21" s="337"/>
      <c r="AE21" s="337"/>
      <c r="AF21" s="337"/>
      <c r="AG21" s="337"/>
      <c r="AH21" s="337"/>
      <c r="AI21" s="337"/>
      <c r="AJ21" s="337"/>
      <c r="AK21" s="337"/>
      <c r="AL21" s="337"/>
      <c r="AM21" s="337"/>
      <c r="AN21" s="337"/>
      <c r="AO21" s="337"/>
      <c r="AP21" s="337"/>
      <c r="AQ21" s="337"/>
      <c r="AR21" s="337"/>
      <c r="AS21" s="337"/>
      <c r="AT21" s="337"/>
      <c r="AU21" s="337"/>
      <c r="AV21" s="24" t="s">
        <v>36</v>
      </c>
      <c r="AW21"/>
      <c r="AX21"/>
    </row>
    <row r="22" spans="1:50" s="1" customFormat="1">
      <c r="A22" s="17"/>
      <c r="B22" s="17"/>
      <c r="C22" s="51"/>
      <c r="D22" s="51"/>
      <c r="E22" s="51"/>
      <c r="F22" s="51"/>
      <c r="G22" s="51"/>
      <c r="H22" s="51"/>
      <c r="I22" s="52"/>
      <c r="J22" s="35"/>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J22" s="35"/>
      <c r="AK22" s="35"/>
      <c r="AL22" s="35"/>
      <c r="AM22" s="35"/>
      <c r="AN22" s="35"/>
      <c r="AO22" s="35"/>
      <c r="AP22" s="35"/>
      <c r="AQ22" s="35"/>
      <c r="AR22" s="35"/>
      <c r="AS22" s="35"/>
      <c r="AT22" s="35"/>
      <c r="AU22" s="35"/>
    </row>
    <row r="24" spans="1:50" s="1" customFormat="1" ht="79.5" customHeight="1">
      <c r="A24" s="247" t="s">
        <v>372</v>
      </c>
      <c r="B24" s="248"/>
      <c r="C24" s="248"/>
      <c r="D24" s="248"/>
      <c r="E24" s="248"/>
      <c r="F24" s="248"/>
      <c r="G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c r="AG24" s="248"/>
      <c r="AH24" s="248"/>
      <c r="AI24" s="248"/>
      <c r="AJ24" s="248"/>
      <c r="AK24" s="248"/>
      <c r="AL24" s="248"/>
      <c r="AM24" s="248"/>
      <c r="AN24" s="248"/>
      <c r="AO24" s="248"/>
      <c r="AP24" s="248"/>
      <c r="AQ24" s="248"/>
      <c r="AR24" s="248"/>
      <c r="AS24" s="248"/>
      <c r="AT24" s="248"/>
      <c r="AU24" s="249"/>
    </row>
  </sheetData>
  <dataConsolidate link="1"/>
  <mergeCells count="101">
    <mergeCell ref="B2:Z2"/>
    <mergeCell ref="C4:AG4"/>
    <mergeCell ref="AM5:AQ5"/>
    <mergeCell ref="AR5:AT5"/>
    <mergeCell ref="C6:G7"/>
    <mergeCell ref="H6:J7"/>
    <mergeCell ref="K6:M7"/>
    <mergeCell ref="N6:P7"/>
    <mergeCell ref="Q6:R7"/>
    <mergeCell ref="S6:U7"/>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12:G13"/>
    <mergeCell ref="H12:J13"/>
    <mergeCell ref="K12:M13"/>
    <mergeCell ref="N12:P13"/>
    <mergeCell ref="Q12:R13"/>
    <mergeCell ref="S12:U13"/>
    <mergeCell ref="V10:X11"/>
    <mergeCell ref="Y10:AC10"/>
    <mergeCell ref="AD10:AG10"/>
    <mergeCell ref="V12:X13"/>
    <mergeCell ref="Y12:AC12"/>
    <mergeCell ref="AD12:AG12"/>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8.xml><?xml version="1.0" encoding="utf-8"?>
<worksheet xmlns="http://schemas.openxmlformats.org/spreadsheetml/2006/main" xmlns:r="http://schemas.openxmlformats.org/officeDocument/2006/relationships">
  <sheetPr codeName="Sheet32"/>
  <dimension ref="A1:BJ20"/>
  <sheetViews>
    <sheetView view="pageBreakPreview" zoomScaleNormal="100" zoomScaleSheetLayoutView="100" workbookViewId="0">
      <selection activeCell="D24" sqref="D24"/>
    </sheetView>
  </sheetViews>
  <sheetFormatPr defaultRowHeight="17.399999999999999"/>
  <cols>
    <col min="1" max="4" width="1.09765625" style="1" customWidth="1"/>
    <col min="5" max="11" width="2.3984375" style="1" customWidth="1"/>
    <col min="12" max="19" width="2" style="1" customWidth="1"/>
    <col min="20" max="23" width="1.59765625" style="1" customWidth="1"/>
    <col min="24" max="50" width="2.3984375" style="1" customWidth="1"/>
    <col min="51" max="52" width="9" style="1"/>
  </cols>
  <sheetData>
    <row r="1" spans="1:62">
      <c r="A1" s="17"/>
      <c r="B1" s="17"/>
      <c r="C1" s="51"/>
      <c r="D1" s="51"/>
      <c r="E1" s="51"/>
      <c r="F1" s="51"/>
      <c r="G1" s="51"/>
      <c r="H1" s="51"/>
      <c r="I1" s="52"/>
      <c r="J1" s="35"/>
      <c r="K1" s="35"/>
      <c r="L1" s="51"/>
      <c r="M1" s="51"/>
      <c r="N1" s="52"/>
      <c r="O1" s="35"/>
      <c r="P1" s="51"/>
      <c r="Q1" s="51"/>
      <c r="R1" s="52"/>
      <c r="S1" s="35"/>
      <c r="T1" s="51"/>
      <c r="U1" s="51"/>
      <c r="V1" s="52"/>
      <c r="W1" s="35"/>
      <c r="X1" s="51"/>
      <c r="Y1" s="51"/>
      <c r="Z1" s="52"/>
      <c r="AA1" s="35"/>
      <c r="AB1" s="35"/>
      <c r="AC1" s="35"/>
      <c r="AD1" s="35"/>
      <c r="AE1" s="35"/>
      <c r="AF1" s="35"/>
      <c r="AG1" s="35"/>
      <c r="AH1" s="35"/>
      <c r="AI1" s="35"/>
      <c r="AJ1" s="35"/>
      <c r="AK1" s="35"/>
      <c r="AL1" s="35"/>
      <c r="AM1" s="35"/>
      <c r="AN1" s="35"/>
      <c r="AO1" s="35"/>
      <c r="AP1" s="35"/>
      <c r="AQ1" s="35"/>
      <c r="AR1" s="35"/>
      <c r="AS1" s="35"/>
      <c r="AT1" s="35"/>
      <c r="AU1" s="35"/>
      <c r="AV1" s="35"/>
      <c r="AW1" s="35"/>
      <c r="AX1" s="35"/>
    </row>
    <row r="2" spans="1:62" ht="17.25" customHeight="1">
      <c r="C2" s="292" t="s">
        <v>109</v>
      </c>
      <c r="D2" s="292"/>
      <c r="E2" s="292"/>
      <c r="F2" s="292"/>
      <c r="G2" s="292"/>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292"/>
      <c r="AM2" s="292"/>
      <c r="AN2" s="292"/>
      <c r="AO2" s="292"/>
      <c r="AP2" s="292"/>
      <c r="AQ2" s="292"/>
      <c r="AR2" s="292"/>
      <c r="AS2" s="292"/>
      <c r="AT2" s="292"/>
      <c r="BA2" s="1"/>
      <c r="BB2" s="1"/>
      <c r="BC2" s="1"/>
      <c r="BD2" s="1"/>
      <c r="BE2" s="1"/>
      <c r="BF2" s="1"/>
      <c r="BG2" s="1"/>
      <c r="BH2" s="1"/>
      <c r="BI2" s="1"/>
      <c r="BJ2" s="1"/>
    </row>
    <row r="3" spans="1:62" ht="19.5" customHeight="1">
      <c r="A3" s="17"/>
      <c r="B3" s="16"/>
      <c r="C3" s="206"/>
      <c r="D3" s="206"/>
      <c r="E3" s="206"/>
      <c r="F3" s="206"/>
      <c r="G3" s="206"/>
      <c r="H3" s="206"/>
      <c r="I3" s="206"/>
      <c r="J3" s="206"/>
      <c r="K3" s="206"/>
      <c r="L3" s="206"/>
      <c r="M3" s="206"/>
      <c r="N3" s="206"/>
      <c r="O3" s="206"/>
      <c r="P3" s="206"/>
      <c r="Q3" s="206"/>
      <c r="R3" s="206"/>
      <c r="S3" s="206"/>
      <c r="T3" s="206"/>
      <c r="U3" s="206"/>
      <c r="V3" s="206"/>
      <c r="W3" s="206"/>
      <c r="X3" s="206"/>
      <c r="Y3" s="206"/>
      <c r="Z3" s="206"/>
      <c r="AA3" s="206"/>
      <c r="AB3" s="206"/>
      <c r="AC3" s="206"/>
      <c r="AD3" s="206"/>
      <c r="AE3" s="206"/>
      <c r="AF3" s="17"/>
      <c r="AG3" s="17"/>
      <c r="AH3" s="17"/>
      <c r="AI3" s="17"/>
      <c r="AJ3" s="17"/>
      <c r="AK3" s="17"/>
      <c r="AL3" s="50"/>
      <c r="AM3" s="50"/>
      <c r="AN3" s="50"/>
      <c r="AO3" s="50" t="s">
        <v>110</v>
      </c>
      <c r="AP3" s="347" t="str">
        <f>표지!G6</f>
        <v>2020.03.31</v>
      </c>
      <c r="AQ3" s="347"/>
      <c r="AR3" s="347"/>
      <c r="AS3" s="347"/>
      <c r="AT3" s="347"/>
      <c r="AU3" s="348" t="s">
        <v>94</v>
      </c>
      <c r="AV3" s="348"/>
      <c r="AW3" s="348"/>
      <c r="AX3" s="50" t="s">
        <v>111</v>
      </c>
    </row>
    <row r="4" spans="1:62" ht="30" customHeight="1">
      <c r="A4" s="47"/>
      <c r="B4" s="47"/>
      <c r="C4" s="311" t="s">
        <v>112</v>
      </c>
      <c r="D4" s="311"/>
      <c r="E4" s="311"/>
      <c r="F4" s="311"/>
      <c r="G4" s="311" t="s">
        <v>14</v>
      </c>
      <c r="H4" s="311"/>
      <c r="I4" s="311"/>
      <c r="J4" s="311"/>
      <c r="K4" s="311"/>
      <c r="L4" s="311" t="s">
        <v>97</v>
      </c>
      <c r="M4" s="311"/>
      <c r="N4" s="311"/>
      <c r="O4" s="311"/>
      <c r="P4" s="311" t="s">
        <v>98</v>
      </c>
      <c r="Q4" s="311"/>
      <c r="R4" s="311"/>
      <c r="S4" s="311"/>
      <c r="T4" s="311" t="s">
        <v>113</v>
      </c>
      <c r="U4" s="311"/>
      <c r="V4" s="311"/>
      <c r="W4" s="311"/>
      <c r="X4" s="311" t="s">
        <v>114</v>
      </c>
      <c r="Y4" s="311"/>
      <c r="Z4" s="311"/>
      <c r="AA4" s="311"/>
      <c r="AB4" s="311" t="s">
        <v>115</v>
      </c>
      <c r="AC4" s="311"/>
      <c r="AD4" s="311"/>
      <c r="AE4" s="311"/>
      <c r="AF4" s="311" t="s">
        <v>116</v>
      </c>
      <c r="AG4" s="311"/>
      <c r="AH4" s="311"/>
      <c r="AI4" s="311"/>
      <c r="AJ4" s="311"/>
      <c r="AK4" s="311"/>
      <c r="AL4" s="311"/>
      <c r="AM4" s="311"/>
      <c r="AN4" s="311" t="s">
        <v>117</v>
      </c>
      <c r="AO4" s="311"/>
      <c r="AP4" s="311"/>
      <c r="AQ4" s="311"/>
      <c r="AR4" s="311"/>
      <c r="AS4" s="311"/>
      <c r="AT4" s="311" t="s">
        <v>118</v>
      </c>
      <c r="AU4" s="311"/>
      <c r="AV4" s="311"/>
      <c r="AW4" s="311"/>
      <c r="AX4" s="311"/>
    </row>
    <row r="5" spans="1:62" ht="30" customHeight="1">
      <c r="A5" s="47"/>
      <c r="B5" s="47"/>
      <c r="C5" s="367">
        <v>1</v>
      </c>
      <c r="D5" s="367"/>
      <c r="E5" s="367"/>
      <c r="F5" s="367"/>
      <c r="G5" s="345" t="s">
        <v>1118</v>
      </c>
      <c r="H5" s="345"/>
      <c r="I5" s="345"/>
      <c r="J5" s="345"/>
      <c r="K5" s="345"/>
      <c r="L5" s="344" t="s">
        <v>1115</v>
      </c>
      <c r="M5" s="344"/>
      <c r="N5" s="344"/>
      <c r="O5" s="344"/>
      <c r="P5" s="344" t="s">
        <v>1119</v>
      </c>
      <c r="Q5" s="344"/>
      <c r="R5" s="344"/>
      <c r="S5" s="344"/>
      <c r="T5" s="344" t="s">
        <v>1117</v>
      </c>
      <c r="U5" s="344"/>
      <c r="V5" s="344"/>
      <c r="W5" s="344"/>
      <c r="X5" s="344" t="s">
        <v>1120</v>
      </c>
      <c r="Y5" s="344"/>
      <c r="Z5" s="344"/>
      <c r="AA5" s="344"/>
      <c r="AB5" s="365" t="s">
        <v>1109</v>
      </c>
      <c r="AC5" s="365"/>
      <c r="AD5" s="365"/>
      <c r="AE5" s="365"/>
      <c r="AF5" s="368">
        <v>737500</v>
      </c>
      <c r="AG5" s="369"/>
      <c r="AH5" s="369"/>
      <c r="AI5" s="369"/>
      <c r="AJ5" s="369"/>
      <c r="AK5" s="369"/>
      <c r="AL5" s="369"/>
      <c r="AM5" s="370"/>
      <c r="AN5" s="363">
        <v>0.26869999999999999</v>
      </c>
      <c r="AO5" s="363"/>
      <c r="AP5" s="363"/>
      <c r="AQ5" s="363"/>
      <c r="AR5" s="363"/>
      <c r="AS5" s="363"/>
      <c r="AT5" s="364"/>
      <c r="AU5" s="364"/>
      <c r="AV5" s="364"/>
      <c r="AW5" s="364"/>
      <c r="AX5" s="364"/>
    </row>
    <row r="6" spans="1:62" ht="30" customHeight="1">
      <c r="A6" s="47"/>
      <c r="B6" s="47"/>
      <c r="C6" s="367"/>
      <c r="D6" s="367"/>
      <c r="E6" s="367"/>
      <c r="F6" s="367"/>
      <c r="G6" s="344"/>
      <c r="H6" s="344"/>
      <c r="I6" s="344"/>
      <c r="J6" s="344"/>
      <c r="K6" s="344"/>
      <c r="L6" s="344"/>
      <c r="M6" s="344"/>
      <c r="N6" s="344"/>
      <c r="O6" s="344"/>
      <c r="P6" s="344"/>
      <c r="Q6" s="344"/>
      <c r="R6" s="344"/>
      <c r="S6" s="344"/>
      <c r="T6" s="344"/>
      <c r="U6" s="344"/>
      <c r="V6" s="344"/>
      <c r="W6" s="344"/>
      <c r="X6" s="344"/>
      <c r="Y6" s="344"/>
      <c r="Z6" s="344"/>
      <c r="AA6" s="344"/>
      <c r="AB6" s="365"/>
      <c r="AC6" s="365"/>
      <c r="AD6" s="365"/>
      <c r="AE6" s="365"/>
      <c r="AF6" s="366"/>
      <c r="AG6" s="366"/>
      <c r="AH6" s="366"/>
      <c r="AI6" s="366"/>
      <c r="AJ6" s="366"/>
      <c r="AK6" s="366"/>
      <c r="AL6" s="366"/>
      <c r="AM6" s="366"/>
      <c r="AN6" s="363"/>
      <c r="AO6" s="363"/>
      <c r="AP6" s="363"/>
      <c r="AQ6" s="363"/>
      <c r="AR6" s="363"/>
      <c r="AS6" s="363"/>
      <c r="AT6" s="364"/>
      <c r="AU6" s="364"/>
      <c r="AV6" s="364"/>
      <c r="AW6" s="364"/>
      <c r="AX6" s="364"/>
    </row>
    <row r="7" spans="1:62" ht="30" customHeight="1">
      <c r="A7" s="47"/>
      <c r="B7" s="47"/>
      <c r="C7" s="367"/>
      <c r="D7" s="367"/>
      <c r="E7" s="367"/>
      <c r="F7" s="367"/>
      <c r="G7" s="344"/>
      <c r="H7" s="344"/>
      <c r="I7" s="344"/>
      <c r="J7" s="344"/>
      <c r="K7" s="344"/>
      <c r="L7" s="344"/>
      <c r="M7" s="344"/>
      <c r="N7" s="344"/>
      <c r="O7" s="344"/>
      <c r="P7" s="344"/>
      <c r="Q7" s="344"/>
      <c r="R7" s="344"/>
      <c r="S7" s="344"/>
      <c r="T7" s="344"/>
      <c r="U7" s="344"/>
      <c r="V7" s="344"/>
      <c r="W7" s="344"/>
      <c r="X7" s="344"/>
      <c r="Y7" s="344"/>
      <c r="Z7" s="344"/>
      <c r="AA7" s="344"/>
      <c r="AB7" s="365"/>
      <c r="AC7" s="365"/>
      <c r="AD7" s="365"/>
      <c r="AE7" s="365"/>
      <c r="AF7" s="366"/>
      <c r="AG7" s="366"/>
      <c r="AH7" s="366"/>
      <c r="AI7" s="366"/>
      <c r="AJ7" s="366"/>
      <c r="AK7" s="366"/>
      <c r="AL7" s="366"/>
      <c r="AM7" s="366"/>
      <c r="AN7" s="363"/>
      <c r="AO7" s="363"/>
      <c r="AP7" s="363"/>
      <c r="AQ7" s="363"/>
      <c r="AR7" s="363"/>
      <c r="AS7" s="363"/>
      <c r="AT7" s="364"/>
      <c r="AU7" s="364"/>
      <c r="AV7" s="364"/>
      <c r="AW7" s="364"/>
      <c r="AX7" s="364"/>
    </row>
    <row r="8" spans="1:62" ht="30" customHeight="1">
      <c r="A8" s="47"/>
      <c r="B8" s="47"/>
      <c r="C8" s="367"/>
      <c r="D8" s="367"/>
      <c r="E8" s="367"/>
      <c r="F8" s="367"/>
      <c r="G8" s="344"/>
      <c r="H8" s="344"/>
      <c r="I8" s="344"/>
      <c r="J8" s="344"/>
      <c r="K8" s="344"/>
      <c r="L8" s="344"/>
      <c r="M8" s="344"/>
      <c r="N8" s="344"/>
      <c r="O8" s="344"/>
      <c r="P8" s="344"/>
      <c r="Q8" s="344"/>
      <c r="R8" s="344"/>
      <c r="S8" s="344"/>
      <c r="T8" s="344"/>
      <c r="U8" s="344"/>
      <c r="V8" s="344"/>
      <c r="W8" s="344"/>
      <c r="X8" s="344"/>
      <c r="Y8" s="344"/>
      <c r="Z8" s="344"/>
      <c r="AA8" s="344"/>
      <c r="AB8" s="365"/>
      <c r="AC8" s="365"/>
      <c r="AD8" s="365"/>
      <c r="AE8" s="365"/>
      <c r="AF8" s="366"/>
      <c r="AG8" s="366"/>
      <c r="AH8" s="366"/>
      <c r="AI8" s="366"/>
      <c r="AJ8" s="366"/>
      <c r="AK8" s="366"/>
      <c r="AL8" s="366"/>
      <c r="AM8" s="366"/>
      <c r="AN8" s="363"/>
      <c r="AO8" s="363"/>
      <c r="AP8" s="363"/>
      <c r="AQ8" s="363"/>
      <c r="AR8" s="363"/>
      <c r="AS8" s="363"/>
      <c r="AT8" s="364"/>
      <c r="AU8" s="364"/>
      <c r="AV8" s="364"/>
      <c r="AW8" s="364"/>
      <c r="AX8" s="364"/>
    </row>
    <row r="9" spans="1:62" ht="30" customHeight="1">
      <c r="A9" s="47"/>
      <c r="B9" s="47"/>
      <c r="C9" s="367"/>
      <c r="D9" s="367"/>
      <c r="E9" s="367"/>
      <c r="F9" s="367"/>
      <c r="G9" s="344"/>
      <c r="H9" s="344"/>
      <c r="I9" s="344"/>
      <c r="J9" s="344"/>
      <c r="K9" s="344"/>
      <c r="L9" s="344"/>
      <c r="M9" s="344"/>
      <c r="N9" s="344"/>
      <c r="O9" s="344"/>
      <c r="P9" s="344"/>
      <c r="Q9" s="344"/>
      <c r="R9" s="344"/>
      <c r="S9" s="344"/>
      <c r="T9" s="344"/>
      <c r="U9" s="344"/>
      <c r="V9" s="344"/>
      <c r="W9" s="344"/>
      <c r="X9" s="344"/>
      <c r="Y9" s="344"/>
      <c r="Z9" s="344"/>
      <c r="AA9" s="344"/>
      <c r="AB9" s="365"/>
      <c r="AC9" s="365"/>
      <c r="AD9" s="365"/>
      <c r="AE9" s="365"/>
      <c r="AF9" s="366"/>
      <c r="AG9" s="366"/>
      <c r="AH9" s="366"/>
      <c r="AI9" s="366"/>
      <c r="AJ9" s="366"/>
      <c r="AK9" s="366"/>
      <c r="AL9" s="366"/>
      <c r="AM9" s="366"/>
      <c r="AN9" s="363"/>
      <c r="AO9" s="363"/>
      <c r="AP9" s="363"/>
      <c r="AQ9" s="363"/>
      <c r="AR9" s="363"/>
      <c r="AS9" s="363"/>
      <c r="AT9" s="364"/>
      <c r="AU9" s="364"/>
      <c r="AV9" s="364"/>
      <c r="AW9" s="364"/>
      <c r="AX9" s="364"/>
    </row>
    <row r="10" spans="1:62" ht="7.5" customHeight="1">
      <c r="A10" s="23"/>
      <c r="B10" s="22"/>
      <c r="C10" s="21"/>
      <c r="D10" s="21"/>
      <c r="E10" s="25"/>
      <c r="F10" s="25"/>
      <c r="G10" s="25"/>
      <c r="H10" s="25"/>
      <c r="I10" s="25"/>
      <c r="J10" s="25"/>
      <c r="K10" s="25"/>
      <c r="L10" s="25"/>
      <c r="M10" s="25"/>
      <c r="N10" s="25"/>
      <c r="O10" s="25"/>
      <c r="P10" s="19"/>
      <c r="Q10" s="19"/>
      <c r="R10" s="19"/>
      <c r="S10" s="19"/>
      <c r="T10" s="19"/>
      <c r="U10" s="19"/>
      <c r="V10" s="19"/>
      <c r="W10" s="19"/>
      <c r="X10" s="19"/>
      <c r="Y10" s="19"/>
      <c r="Z10" s="19"/>
      <c r="AA10" s="19"/>
      <c r="AB10" s="19"/>
      <c r="AC10" s="19"/>
      <c r="AD10" s="19"/>
      <c r="AE10" s="19"/>
      <c r="AF10" s="19"/>
      <c r="AG10" s="19"/>
      <c r="AH10" s="19"/>
      <c r="AI10" s="19"/>
      <c r="AJ10" s="19"/>
      <c r="AK10" s="19"/>
      <c r="AL10" s="18"/>
      <c r="AN10"/>
      <c r="AO10"/>
      <c r="AP10"/>
      <c r="AQ10"/>
      <c r="AR10"/>
      <c r="AS10"/>
      <c r="AT10"/>
      <c r="AU10"/>
      <c r="AV10"/>
      <c r="AW10"/>
      <c r="AX10"/>
      <c r="AY10"/>
      <c r="AZ10"/>
    </row>
    <row r="11" spans="1:62" ht="26.25" customHeight="1">
      <c r="A11" s="23"/>
      <c r="B11" s="22"/>
      <c r="C11" s="21"/>
      <c r="D11" s="44"/>
      <c r="E11" s="317"/>
      <c r="F11" s="317"/>
      <c r="G11" s="317"/>
      <c r="H11" s="317"/>
      <c r="I11" s="317"/>
      <c r="J11" s="317"/>
      <c r="K11" s="317"/>
      <c r="L11" s="317"/>
      <c r="M11" s="317"/>
      <c r="N11" s="317"/>
      <c r="O11" s="317"/>
      <c r="P11" s="317"/>
      <c r="Q11" s="317"/>
      <c r="R11" s="317"/>
      <c r="S11" s="317"/>
      <c r="T11" s="317"/>
      <c r="U11" s="317"/>
      <c r="V11" s="317"/>
      <c r="W11" s="317"/>
      <c r="X11" s="317"/>
      <c r="Y11" s="317"/>
      <c r="Z11" s="317"/>
      <c r="AA11" s="317"/>
      <c r="AB11" s="317"/>
      <c r="AC11" s="317"/>
      <c r="AD11" s="317"/>
      <c r="AE11" s="317"/>
      <c r="AF11" s="317"/>
      <c r="AG11" s="317"/>
      <c r="AH11" s="317"/>
      <c r="AI11" s="317"/>
      <c r="AJ11" s="317"/>
      <c r="AK11" s="317"/>
      <c r="AL11" s="317"/>
      <c r="AM11" s="317"/>
      <c r="AN11" s="317"/>
      <c r="AO11" s="317"/>
      <c r="AP11" s="317"/>
      <c r="AQ11" s="317"/>
      <c r="AR11" s="317"/>
      <c r="AS11" s="317"/>
      <c r="AT11" s="317"/>
      <c r="AU11" s="317"/>
      <c r="AV11" s="317"/>
      <c r="AW11" s="317"/>
      <c r="AX11" s="317"/>
      <c r="AY11" s="24" t="s">
        <v>119</v>
      </c>
      <c r="AZ11"/>
    </row>
    <row r="12" spans="1:62">
      <c r="A12" s="17"/>
      <c r="B12" s="17"/>
      <c r="C12" s="51"/>
      <c r="D12" s="51"/>
      <c r="E12" s="51"/>
      <c r="F12" s="51"/>
      <c r="G12" s="51"/>
      <c r="H12" s="51"/>
      <c r="I12" s="52"/>
      <c r="J12" s="35"/>
      <c r="K12" s="35"/>
      <c r="L12" s="51"/>
      <c r="M12" s="51"/>
      <c r="N12" s="52"/>
      <c r="O12" s="35"/>
      <c r="P12" s="51"/>
      <c r="Q12" s="51"/>
      <c r="R12" s="52"/>
      <c r="S12" s="35"/>
      <c r="T12" s="51"/>
      <c r="U12" s="51"/>
      <c r="V12" s="52"/>
      <c r="W12" s="35"/>
      <c r="X12" s="51"/>
      <c r="Y12" s="51"/>
      <c r="Z12" s="52"/>
      <c r="AA12" s="35"/>
      <c r="AB12" s="35"/>
      <c r="AC12" s="35"/>
      <c r="AD12" s="35"/>
      <c r="AE12" s="35"/>
      <c r="AF12" s="35"/>
      <c r="AG12" s="35"/>
      <c r="AH12" s="35"/>
      <c r="AI12" s="35"/>
      <c r="AJ12" s="35"/>
      <c r="AK12" s="35"/>
      <c r="AL12" s="35"/>
      <c r="AM12" s="35"/>
      <c r="AN12" s="35"/>
      <c r="AO12" s="35"/>
      <c r="AP12" s="35"/>
      <c r="AQ12" s="35"/>
      <c r="AR12" s="35"/>
      <c r="AS12" s="35"/>
      <c r="AT12" s="35"/>
      <c r="AU12" s="35"/>
      <c r="AV12" s="35"/>
      <c r="AW12" s="35"/>
      <c r="AX12" s="35"/>
    </row>
    <row r="16" spans="1:62" ht="67.5" customHeight="1">
      <c r="A16" s="247" t="s">
        <v>249</v>
      </c>
      <c r="B16" s="248"/>
      <c r="C16" s="248"/>
      <c r="D16" s="248"/>
      <c r="E16" s="248"/>
      <c r="F16" s="248"/>
      <c r="G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c r="AG16" s="248"/>
      <c r="AH16" s="248"/>
      <c r="AI16" s="248"/>
      <c r="AJ16" s="248"/>
      <c r="AK16" s="248"/>
      <c r="AL16" s="248"/>
      <c r="AM16" s="248"/>
      <c r="AN16" s="248"/>
      <c r="AO16" s="248"/>
      <c r="AP16" s="248"/>
      <c r="AQ16" s="248"/>
      <c r="AR16" s="248"/>
      <c r="AS16" s="248"/>
      <c r="AT16" s="248"/>
      <c r="AU16" s="248"/>
      <c r="AV16" s="248"/>
      <c r="AW16" s="248"/>
      <c r="AX16" s="249"/>
      <c r="AY16"/>
      <c r="AZ16"/>
    </row>
    <row r="20" spans="16:16">
      <c r="P20" s="227"/>
    </row>
  </sheetData>
  <mergeCells count="65">
    <mergeCell ref="C2:AT2"/>
    <mergeCell ref="AP3:AT3"/>
    <mergeCell ref="AU3:AW3"/>
    <mergeCell ref="C4:F4"/>
    <mergeCell ref="G4:K4"/>
    <mergeCell ref="L4:O4"/>
    <mergeCell ref="P4:S4"/>
    <mergeCell ref="T4:W4"/>
    <mergeCell ref="X4:AA4"/>
    <mergeCell ref="AB4:AE4"/>
    <mergeCell ref="AF4:AM4"/>
    <mergeCell ref="AN4:AS4"/>
    <mergeCell ref="AT4:AX4"/>
    <mergeCell ref="AN6:AS6"/>
    <mergeCell ref="AT6:AX6"/>
    <mergeCell ref="X6:AA6"/>
    <mergeCell ref="AF5:AM5"/>
    <mergeCell ref="AN5:AS5"/>
    <mergeCell ref="AT5:AX5"/>
    <mergeCell ref="X5:AA5"/>
    <mergeCell ref="AB5:AE5"/>
    <mergeCell ref="AB6:AE6"/>
    <mergeCell ref="C5:F5"/>
    <mergeCell ref="G5:K5"/>
    <mergeCell ref="L5:O5"/>
    <mergeCell ref="P5:S5"/>
    <mergeCell ref="T5:W5"/>
    <mergeCell ref="AN7:AS7"/>
    <mergeCell ref="AT7:AX7"/>
    <mergeCell ref="C7:F7"/>
    <mergeCell ref="G7:K7"/>
    <mergeCell ref="L7:O7"/>
    <mergeCell ref="P7:S7"/>
    <mergeCell ref="T7:W7"/>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sheetPr codeName="Sheet33"/>
  <dimension ref="A1:AY25"/>
  <sheetViews>
    <sheetView view="pageBreakPreview" zoomScaleNormal="100" zoomScaleSheetLayoutView="100" workbookViewId="0">
      <selection activeCell="T9" sqref="T9:Z9"/>
    </sheetView>
  </sheetViews>
  <sheetFormatPr defaultRowHeight="17.399999999999999"/>
  <cols>
    <col min="1" max="4" width="1.09765625" style="1" customWidth="1"/>
    <col min="5" max="37" width="2.3984375" style="1" customWidth="1"/>
    <col min="38" max="40" width="9" style="1"/>
  </cols>
  <sheetData>
    <row r="1" spans="1:51">
      <c r="A1" s="17"/>
      <c r="B1" s="17"/>
      <c r="C1" s="51"/>
      <c r="D1" s="51"/>
      <c r="E1" s="51"/>
      <c r="F1" s="51"/>
      <c r="G1" s="51"/>
      <c r="H1" s="51"/>
      <c r="I1" s="52"/>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row>
    <row r="2" spans="1:51" ht="18.75" customHeight="1">
      <c r="C2" s="292" t="s">
        <v>120</v>
      </c>
      <c r="D2" s="292"/>
      <c r="E2" s="292"/>
      <c r="F2" s="292"/>
      <c r="G2" s="292"/>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53"/>
      <c r="AM2" s="53"/>
      <c r="AN2" s="53"/>
      <c r="AO2" s="53"/>
      <c r="AP2" s="53"/>
      <c r="AQ2" s="53"/>
      <c r="AR2" s="53"/>
      <c r="AS2" s="53"/>
      <c r="AT2" s="53"/>
      <c r="AU2" s="1"/>
      <c r="AV2" s="1"/>
      <c r="AW2" s="1"/>
      <c r="AX2" s="1"/>
      <c r="AY2" s="1"/>
    </row>
    <row r="3" spans="1:51" ht="19.5" customHeight="1">
      <c r="A3" s="17"/>
      <c r="B3" s="16"/>
      <c r="C3" s="206"/>
      <c r="D3" s="206"/>
      <c r="E3" s="206"/>
      <c r="F3" s="206"/>
      <c r="G3" s="206"/>
      <c r="H3" s="206"/>
      <c r="I3" s="206"/>
      <c r="J3" s="206"/>
      <c r="K3" s="206"/>
      <c r="L3" s="206"/>
      <c r="M3" s="206"/>
      <c r="N3" s="206"/>
      <c r="O3" s="206"/>
      <c r="P3" s="206"/>
      <c r="Q3" s="17"/>
      <c r="R3" s="17"/>
      <c r="S3" s="17"/>
      <c r="T3" s="17"/>
      <c r="U3" s="17"/>
      <c r="V3" s="17"/>
      <c r="W3" s="17"/>
      <c r="X3" s="17"/>
      <c r="Y3" s="50"/>
      <c r="Z3" s="50"/>
      <c r="AA3" s="50"/>
      <c r="AB3" s="50" t="s">
        <v>121</v>
      </c>
      <c r="AC3" s="347" t="str">
        <f>표지!G6</f>
        <v>2020.03.31</v>
      </c>
      <c r="AD3" s="347"/>
      <c r="AE3" s="347"/>
      <c r="AF3" s="347"/>
      <c r="AG3" s="347"/>
      <c r="AH3" s="348" t="s">
        <v>94</v>
      </c>
      <c r="AI3" s="348"/>
      <c r="AJ3" s="348"/>
      <c r="AK3" s="50" t="s">
        <v>95</v>
      </c>
    </row>
    <row r="4" spans="1:51" ht="34.5" customHeight="1">
      <c r="A4" s="47"/>
      <c r="B4" s="47"/>
      <c r="C4" s="311" t="s">
        <v>122</v>
      </c>
      <c r="D4" s="311"/>
      <c r="E4" s="311"/>
      <c r="F4" s="311"/>
      <c r="G4" s="311"/>
      <c r="H4" s="311"/>
      <c r="I4" s="311"/>
      <c r="J4" s="311" t="s">
        <v>123</v>
      </c>
      <c r="K4" s="311"/>
      <c r="L4" s="311"/>
      <c r="M4" s="311"/>
      <c r="N4" s="311" t="s">
        <v>124</v>
      </c>
      <c r="O4" s="311"/>
      <c r="P4" s="311"/>
      <c r="Q4" s="311"/>
      <c r="R4" s="311"/>
      <c r="S4" s="311"/>
      <c r="T4" s="311" t="s">
        <v>125</v>
      </c>
      <c r="U4" s="311"/>
      <c r="V4" s="311"/>
      <c r="W4" s="311"/>
      <c r="X4" s="311"/>
      <c r="Y4" s="311"/>
      <c r="Z4" s="311"/>
      <c r="AA4" s="311" t="s">
        <v>126</v>
      </c>
      <c r="AB4" s="311"/>
      <c r="AC4" s="311"/>
      <c r="AD4" s="311"/>
      <c r="AE4" s="311"/>
      <c r="AF4" s="311"/>
      <c r="AG4" s="311" t="s">
        <v>118</v>
      </c>
      <c r="AH4" s="311"/>
      <c r="AI4" s="311"/>
      <c r="AJ4" s="311"/>
      <c r="AK4" s="311"/>
    </row>
    <row r="5" spans="1:51" ht="30" customHeight="1">
      <c r="A5" s="47"/>
      <c r="B5" s="47"/>
      <c r="C5" s="311" t="s">
        <v>127</v>
      </c>
      <c r="D5" s="311"/>
      <c r="E5" s="311"/>
      <c r="F5" s="311"/>
      <c r="G5" s="311"/>
      <c r="H5" s="311"/>
      <c r="I5" s="311"/>
      <c r="J5" s="356">
        <v>1</v>
      </c>
      <c r="K5" s="356"/>
      <c r="L5" s="356"/>
      <c r="M5" s="356"/>
      <c r="N5" s="357">
        <f>IFERROR(J5/SUM($J$5:$M$8),"")</f>
        <v>0.25</v>
      </c>
      <c r="O5" s="357"/>
      <c r="P5" s="357"/>
      <c r="Q5" s="357"/>
      <c r="R5" s="357"/>
      <c r="S5" s="357"/>
      <c r="T5" s="362">
        <v>1870025</v>
      </c>
      <c r="U5" s="362"/>
      <c r="V5" s="362"/>
      <c r="W5" s="362"/>
      <c r="X5" s="362"/>
      <c r="Y5" s="362"/>
      <c r="Z5" s="362"/>
      <c r="AA5" s="357">
        <f>IFERROR(T5/SUM($T$5:$Z$8),"")</f>
        <v>0.68124151874755234</v>
      </c>
      <c r="AB5" s="357"/>
      <c r="AC5" s="357"/>
      <c r="AD5" s="357"/>
      <c r="AE5" s="357"/>
      <c r="AF5" s="357"/>
      <c r="AG5" s="359"/>
      <c r="AH5" s="359"/>
      <c r="AI5" s="359"/>
      <c r="AJ5" s="359"/>
      <c r="AK5" s="359"/>
    </row>
    <row r="6" spans="1:51" ht="30" customHeight="1">
      <c r="A6" s="47"/>
      <c r="B6" s="47"/>
      <c r="C6" s="311" t="s">
        <v>128</v>
      </c>
      <c r="D6" s="311"/>
      <c r="E6" s="311"/>
      <c r="F6" s="311"/>
      <c r="G6" s="311"/>
      <c r="H6" s="311"/>
      <c r="I6" s="311"/>
      <c r="J6" s="356">
        <v>1</v>
      </c>
      <c r="K6" s="356"/>
      <c r="L6" s="356"/>
      <c r="M6" s="356"/>
      <c r="N6" s="357">
        <f>IFERROR(J6/SUM($J$5:$M$8),"")</f>
        <v>0.25</v>
      </c>
      <c r="O6" s="357"/>
      <c r="P6" s="357"/>
      <c r="Q6" s="357"/>
      <c r="R6" s="357"/>
      <c r="S6" s="357"/>
      <c r="T6" s="362">
        <v>737500</v>
      </c>
      <c r="U6" s="362"/>
      <c r="V6" s="362"/>
      <c r="W6" s="362"/>
      <c r="X6" s="362"/>
      <c r="Y6" s="362"/>
      <c r="Z6" s="362"/>
      <c r="AA6" s="357">
        <f>IFERROR(T6/SUM($T$5:$Z$8),"")</f>
        <v>0.26866786276992011</v>
      </c>
      <c r="AB6" s="357"/>
      <c r="AC6" s="357"/>
      <c r="AD6" s="357"/>
      <c r="AE6" s="357"/>
      <c r="AF6" s="357"/>
      <c r="AG6" s="359"/>
      <c r="AH6" s="359"/>
      <c r="AI6" s="359"/>
      <c r="AJ6" s="359"/>
      <c r="AK6" s="359"/>
    </row>
    <row r="7" spans="1:51" ht="45" customHeight="1">
      <c r="A7" s="47"/>
      <c r="B7" s="47"/>
      <c r="C7" s="311" t="s">
        <v>129</v>
      </c>
      <c r="D7" s="311"/>
      <c r="E7" s="311"/>
      <c r="F7" s="311"/>
      <c r="G7" s="311"/>
      <c r="H7" s="311"/>
      <c r="I7" s="311"/>
      <c r="J7" s="356"/>
      <c r="K7" s="356"/>
      <c r="L7" s="356"/>
      <c r="M7" s="356"/>
      <c r="N7" s="357">
        <f>IFERROR(J7/SUM($J$5:$M$8),"")</f>
        <v>0</v>
      </c>
      <c r="O7" s="357"/>
      <c r="P7" s="357"/>
      <c r="Q7" s="357"/>
      <c r="R7" s="357"/>
      <c r="S7" s="357"/>
      <c r="T7" s="358"/>
      <c r="U7" s="358"/>
      <c r="V7" s="358"/>
      <c r="W7" s="358"/>
      <c r="X7" s="358"/>
      <c r="Y7" s="358"/>
      <c r="Z7" s="358"/>
      <c r="AA7" s="357">
        <f>IFERROR(T7/SUM($T$5:$Z$8),"")</f>
        <v>0</v>
      </c>
      <c r="AB7" s="357"/>
      <c r="AC7" s="357"/>
      <c r="AD7" s="357"/>
      <c r="AE7" s="357"/>
      <c r="AF7" s="357"/>
      <c r="AG7" s="359"/>
      <c r="AH7" s="359"/>
      <c r="AI7" s="359"/>
      <c r="AJ7" s="359"/>
      <c r="AK7" s="359"/>
    </row>
    <row r="8" spans="1:51" ht="45" customHeight="1">
      <c r="A8" s="47"/>
      <c r="B8" s="47"/>
      <c r="C8" s="311" t="s">
        <v>130</v>
      </c>
      <c r="D8" s="311"/>
      <c r="E8" s="311"/>
      <c r="F8" s="311"/>
      <c r="G8" s="311"/>
      <c r="H8" s="311"/>
      <c r="I8" s="311"/>
      <c r="J8" s="356">
        <v>2</v>
      </c>
      <c r="K8" s="356"/>
      <c r="L8" s="356"/>
      <c r="M8" s="356"/>
      <c r="N8" s="357">
        <f>IFERROR(J8/SUM($J$5:$M$8),"")</f>
        <v>0.5</v>
      </c>
      <c r="O8" s="357"/>
      <c r="P8" s="357"/>
      <c r="Q8" s="357"/>
      <c r="R8" s="357"/>
      <c r="S8" s="357"/>
      <c r="T8" s="358">
        <v>137500</v>
      </c>
      <c r="U8" s="358"/>
      <c r="V8" s="358"/>
      <c r="W8" s="358"/>
      <c r="X8" s="358"/>
      <c r="Y8" s="358"/>
      <c r="Z8" s="358"/>
      <c r="AA8" s="357">
        <f>IFERROR(T8/SUM($T$5:$Z$8),"")</f>
        <v>5.009061848252748E-2</v>
      </c>
      <c r="AB8" s="357"/>
      <c r="AC8" s="357"/>
      <c r="AD8" s="357"/>
      <c r="AE8" s="357"/>
      <c r="AF8" s="357"/>
      <c r="AG8" s="359"/>
      <c r="AH8" s="359"/>
      <c r="AI8" s="359"/>
      <c r="AJ8" s="359"/>
      <c r="AK8" s="359"/>
    </row>
    <row r="9" spans="1:51" ht="30" customHeight="1">
      <c r="A9" s="47"/>
      <c r="B9" s="47"/>
      <c r="C9" s="311" t="s">
        <v>131</v>
      </c>
      <c r="D9" s="311"/>
      <c r="E9" s="311"/>
      <c r="F9" s="311"/>
      <c r="G9" s="311"/>
      <c r="H9" s="311"/>
      <c r="I9" s="311"/>
      <c r="J9" s="360">
        <f>SUM(J5:M8)</f>
        <v>4</v>
      </c>
      <c r="K9" s="360"/>
      <c r="L9" s="360"/>
      <c r="M9" s="360"/>
      <c r="N9" s="357">
        <f>SUM(N5:S8)</f>
        <v>1</v>
      </c>
      <c r="O9" s="357"/>
      <c r="P9" s="357"/>
      <c r="Q9" s="357"/>
      <c r="R9" s="357"/>
      <c r="S9" s="357"/>
      <c r="T9" s="361">
        <f>SUM(T5:Z8)</f>
        <v>2745025</v>
      </c>
      <c r="U9" s="361"/>
      <c r="V9" s="361"/>
      <c r="W9" s="361"/>
      <c r="X9" s="361"/>
      <c r="Y9" s="361"/>
      <c r="Z9" s="361"/>
      <c r="AA9" s="357">
        <f>SUM(AA5:AF8)</f>
        <v>0.99999999999999989</v>
      </c>
      <c r="AB9" s="357"/>
      <c r="AC9" s="357"/>
      <c r="AD9" s="357"/>
      <c r="AE9" s="357"/>
      <c r="AF9" s="357"/>
      <c r="AG9" s="346"/>
      <c r="AH9" s="346"/>
      <c r="AI9" s="346"/>
      <c r="AJ9" s="346"/>
      <c r="AK9" s="346"/>
    </row>
    <row r="10" spans="1:51" ht="7.5" customHeight="1">
      <c r="A10" s="23"/>
      <c r="B10" s="22"/>
      <c r="C10" s="21"/>
      <c r="D10" s="21"/>
      <c r="E10" s="25"/>
      <c r="F10" s="25"/>
      <c r="G10" s="25"/>
      <c r="H10" s="25"/>
      <c r="I10" s="25"/>
      <c r="J10" s="25"/>
      <c r="K10" s="25"/>
      <c r="L10" s="25"/>
      <c r="M10" s="25"/>
      <c r="N10" s="25"/>
      <c r="O10" s="25"/>
      <c r="P10" s="19"/>
      <c r="Q10" s="19"/>
      <c r="R10" s="19"/>
      <c r="S10" s="19"/>
      <c r="T10" s="19"/>
      <c r="U10" s="19"/>
      <c r="V10" s="19"/>
      <c r="W10" s="19"/>
      <c r="X10" s="19"/>
      <c r="Y10" s="19"/>
      <c r="Z10" s="19"/>
      <c r="AA10" s="19"/>
      <c r="AB10" s="19"/>
      <c r="AC10" s="19"/>
      <c r="AD10" s="19"/>
      <c r="AE10" s="19"/>
      <c r="AF10" s="19"/>
      <c r="AG10" s="19"/>
      <c r="AH10" s="19"/>
      <c r="AI10" s="19"/>
      <c r="AJ10" s="19"/>
      <c r="AK10" s="19"/>
      <c r="AL10" s="18"/>
      <c r="AN10"/>
    </row>
    <row r="11" spans="1:51" ht="26.25" customHeight="1">
      <c r="A11" s="23"/>
      <c r="B11" s="22"/>
      <c r="C11" s="21"/>
      <c r="D11" s="44"/>
      <c r="E11" s="317"/>
      <c r="F11" s="317"/>
      <c r="G11" s="317"/>
      <c r="H11" s="317"/>
      <c r="I11" s="317"/>
      <c r="J11" s="317"/>
      <c r="K11" s="317"/>
      <c r="L11" s="317"/>
      <c r="M11" s="317"/>
      <c r="N11" s="317"/>
      <c r="O11" s="317"/>
      <c r="P11" s="317"/>
      <c r="Q11" s="317"/>
      <c r="R11" s="317"/>
      <c r="S11" s="317"/>
      <c r="T11" s="317"/>
      <c r="U11" s="317"/>
      <c r="V11" s="317"/>
      <c r="W11" s="317"/>
      <c r="X11" s="317"/>
      <c r="Y11" s="317"/>
      <c r="Z11" s="317"/>
      <c r="AA11" s="317"/>
      <c r="AB11" s="317"/>
      <c r="AC11" s="317"/>
      <c r="AD11" s="317"/>
      <c r="AE11" s="317"/>
      <c r="AF11" s="317"/>
      <c r="AG11" s="317"/>
      <c r="AH11" s="317"/>
      <c r="AI11" s="317"/>
      <c r="AJ11" s="317"/>
      <c r="AK11" s="317"/>
      <c r="AL11" s="24" t="s">
        <v>132</v>
      </c>
      <c r="AM11" s="44"/>
      <c r="AN11" s="44"/>
      <c r="AO11" s="44"/>
      <c r="AP11" s="44"/>
      <c r="AQ11" s="44"/>
      <c r="AR11" s="44"/>
      <c r="AS11" s="44"/>
      <c r="AT11" s="44"/>
      <c r="AU11" s="44"/>
      <c r="AV11" s="44"/>
      <c r="AW11" s="44"/>
      <c r="AX11" s="44"/>
      <c r="AY11" s="24"/>
    </row>
    <row r="14" spans="1:51" ht="20.25" customHeight="1">
      <c r="C14" s="292" t="s">
        <v>133</v>
      </c>
      <c r="D14" s="292"/>
      <c r="E14" s="292"/>
      <c r="F14" s="292"/>
      <c r="G14" s="292"/>
      <c r="H14" s="292"/>
      <c r="I14" s="292"/>
      <c r="J14" s="292"/>
      <c r="K14" s="292"/>
      <c r="L14" s="292"/>
      <c r="M14" s="292"/>
      <c r="N14" s="292"/>
      <c r="O14" s="292"/>
      <c r="P14" s="292"/>
      <c r="Q14" s="292"/>
      <c r="R14" s="292"/>
      <c r="S14" s="292"/>
      <c r="T14" s="292"/>
      <c r="U14" s="292"/>
      <c r="V14" s="292"/>
      <c r="W14" s="292"/>
      <c r="X14" s="292"/>
      <c r="Y14" s="292"/>
      <c r="Z14" s="292"/>
      <c r="AA14" s="292"/>
      <c r="AB14" s="292"/>
      <c r="AC14" s="292"/>
      <c r="AD14" s="292"/>
      <c r="AE14" s="292"/>
      <c r="AF14" s="292"/>
      <c r="AG14" s="292"/>
      <c r="AH14" s="292"/>
      <c r="AI14" s="292"/>
      <c r="AJ14" s="292"/>
      <c r="AK14" s="292"/>
      <c r="AL14" s="14"/>
      <c r="AM14" s="27"/>
    </row>
    <row r="15" spans="1:51">
      <c r="A15" s="17"/>
      <c r="B15" s="17"/>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35"/>
    </row>
    <row r="16" spans="1:51" ht="30" customHeight="1">
      <c r="A16" s="47"/>
      <c r="B16" s="47"/>
      <c r="C16" s="349" t="s">
        <v>134</v>
      </c>
      <c r="D16" s="349"/>
      <c r="E16" s="349"/>
      <c r="F16" s="349"/>
      <c r="G16" s="349"/>
      <c r="H16" s="349"/>
      <c r="I16" s="349"/>
      <c r="J16" s="349"/>
      <c r="K16" s="353"/>
      <c r="L16" s="354"/>
      <c r="M16" s="355"/>
      <c r="N16" s="54" t="s">
        <v>135</v>
      </c>
      <c r="O16" s="355"/>
      <c r="P16" s="355"/>
      <c r="Q16" s="54" t="s">
        <v>136</v>
      </c>
      <c r="R16" s="55"/>
      <c r="S16" s="354"/>
      <c r="T16" s="355"/>
      <c r="U16" s="54" t="s">
        <v>135</v>
      </c>
      <c r="V16" s="355"/>
      <c r="W16" s="355"/>
      <c r="X16" s="54" t="s">
        <v>136</v>
      </c>
      <c r="Y16" s="55"/>
      <c r="Z16" s="354"/>
      <c r="AA16" s="355"/>
      <c r="AB16" s="54" t="s">
        <v>137</v>
      </c>
      <c r="AC16" s="355"/>
      <c r="AD16" s="355"/>
      <c r="AE16" s="54" t="s">
        <v>138</v>
      </c>
      <c r="AF16" s="55"/>
      <c r="AG16" s="349" t="s">
        <v>139</v>
      </c>
      <c r="AH16" s="349"/>
      <c r="AI16" s="349"/>
      <c r="AJ16" s="349"/>
      <c r="AK16" s="349"/>
    </row>
    <row r="17" spans="1:40" ht="30" customHeight="1">
      <c r="A17" s="47"/>
      <c r="B17" s="47"/>
      <c r="C17" s="349" t="s">
        <v>140</v>
      </c>
      <c r="D17" s="349"/>
      <c r="E17" s="349"/>
      <c r="F17" s="349"/>
      <c r="G17" s="349"/>
      <c r="H17" s="349"/>
      <c r="I17" s="349"/>
      <c r="J17" s="349"/>
      <c r="K17" s="349"/>
      <c r="L17" s="352"/>
      <c r="M17" s="352"/>
      <c r="N17" s="352"/>
      <c r="O17" s="352"/>
      <c r="P17" s="352"/>
      <c r="Q17" s="352"/>
      <c r="R17" s="352"/>
      <c r="S17" s="350"/>
      <c r="T17" s="350"/>
      <c r="U17" s="350"/>
      <c r="V17" s="350"/>
      <c r="W17" s="350"/>
      <c r="X17" s="350"/>
      <c r="Y17" s="350"/>
      <c r="Z17" s="350"/>
      <c r="AA17" s="350"/>
      <c r="AB17" s="350"/>
      <c r="AC17" s="350"/>
      <c r="AD17" s="350"/>
      <c r="AE17" s="350"/>
      <c r="AF17" s="350"/>
      <c r="AG17" s="351"/>
      <c r="AH17" s="351"/>
      <c r="AI17" s="351"/>
      <c r="AJ17" s="351"/>
      <c r="AK17" s="351"/>
    </row>
    <row r="18" spans="1:40" ht="30" customHeight="1">
      <c r="A18" s="47"/>
      <c r="B18" s="47"/>
      <c r="C18" s="349" t="s">
        <v>141</v>
      </c>
      <c r="D18" s="349"/>
      <c r="E18" s="349"/>
      <c r="F18" s="349"/>
      <c r="G18" s="349"/>
      <c r="H18" s="349"/>
      <c r="I18" s="349"/>
      <c r="J18" s="349"/>
      <c r="K18" s="349"/>
      <c r="L18" s="350"/>
      <c r="M18" s="350"/>
      <c r="N18" s="350"/>
      <c r="O18" s="350"/>
      <c r="P18" s="350"/>
      <c r="Q18" s="350"/>
      <c r="R18" s="350"/>
      <c r="S18" s="350"/>
      <c r="T18" s="350"/>
      <c r="U18" s="350"/>
      <c r="V18" s="350"/>
      <c r="W18" s="350"/>
      <c r="X18" s="350"/>
      <c r="Y18" s="350"/>
      <c r="Z18" s="350"/>
      <c r="AA18" s="350"/>
      <c r="AB18" s="350"/>
      <c r="AC18" s="350"/>
      <c r="AD18" s="350"/>
      <c r="AE18" s="350"/>
      <c r="AF18" s="350"/>
      <c r="AG18" s="351"/>
      <c r="AH18" s="351"/>
      <c r="AI18" s="351"/>
      <c r="AJ18" s="351"/>
      <c r="AK18" s="351"/>
    </row>
    <row r="19" spans="1:40" ht="30" customHeight="1">
      <c r="A19" s="47"/>
      <c r="B19" s="47"/>
      <c r="C19" s="349" t="s">
        <v>142</v>
      </c>
      <c r="D19" s="349"/>
      <c r="E19" s="349"/>
      <c r="F19" s="349"/>
      <c r="G19" s="349"/>
      <c r="H19" s="349"/>
      <c r="I19" s="349"/>
      <c r="J19" s="349"/>
      <c r="K19" s="349"/>
      <c r="L19" s="350"/>
      <c r="M19" s="350"/>
      <c r="N19" s="350"/>
      <c r="O19" s="350"/>
      <c r="P19" s="350"/>
      <c r="Q19" s="350"/>
      <c r="R19" s="350"/>
      <c r="S19" s="350"/>
      <c r="T19" s="350"/>
      <c r="U19" s="350"/>
      <c r="V19" s="350"/>
      <c r="W19" s="350"/>
      <c r="X19" s="350"/>
      <c r="Y19" s="350"/>
      <c r="Z19" s="350"/>
      <c r="AA19" s="350"/>
      <c r="AB19" s="350"/>
      <c r="AC19" s="350"/>
      <c r="AD19" s="350"/>
      <c r="AE19" s="350"/>
      <c r="AF19" s="350"/>
      <c r="AG19" s="351"/>
      <c r="AH19" s="351"/>
      <c r="AI19" s="351"/>
      <c r="AJ19" s="351"/>
      <c r="AK19" s="351"/>
    </row>
    <row r="20" spans="1:40" ht="30" customHeight="1">
      <c r="A20" s="47"/>
      <c r="B20" s="47"/>
      <c r="C20" s="349" t="s">
        <v>143</v>
      </c>
      <c r="D20" s="349"/>
      <c r="E20" s="349"/>
      <c r="F20" s="349"/>
      <c r="G20" s="349"/>
      <c r="H20" s="349"/>
      <c r="I20" s="349"/>
      <c r="J20" s="349"/>
      <c r="K20" s="349"/>
      <c r="L20" s="350"/>
      <c r="M20" s="350"/>
      <c r="N20" s="350"/>
      <c r="O20" s="350"/>
      <c r="P20" s="350"/>
      <c r="Q20" s="350"/>
      <c r="R20" s="350"/>
      <c r="S20" s="350"/>
      <c r="T20" s="350"/>
      <c r="U20" s="350"/>
      <c r="V20" s="350"/>
      <c r="W20" s="350"/>
      <c r="X20" s="350"/>
      <c r="Y20" s="350"/>
      <c r="Z20" s="350"/>
      <c r="AA20" s="350"/>
      <c r="AB20" s="350"/>
      <c r="AC20" s="350"/>
      <c r="AD20" s="350"/>
      <c r="AE20" s="350"/>
      <c r="AF20" s="350"/>
      <c r="AG20" s="351"/>
      <c r="AH20" s="351"/>
      <c r="AI20" s="351"/>
      <c r="AJ20" s="351"/>
      <c r="AK20" s="351"/>
    </row>
    <row r="21" spans="1:40" ht="18.75" customHeight="1">
      <c r="A21" s="17"/>
      <c r="B21" s="16"/>
      <c r="C21" s="16"/>
      <c r="D21" s="21"/>
      <c r="E21" s="307" t="s">
        <v>144</v>
      </c>
      <c r="F21" s="307"/>
      <c r="G21" s="307"/>
      <c r="H21" s="307"/>
      <c r="I21" s="307"/>
      <c r="J21" s="307"/>
      <c r="K21" s="307"/>
      <c r="L21" s="307"/>
      <c r="M21" s="307"/>
      <c r="N21" s="307"/>
      <c r="O21" s="307"/>
      <c r="P21" s="307"/>
      <c r="Q21" s="307"/>
      <c r="R21" s="307"/>
      <c r="S21" s="307"/>
      <c r="T21" s="307"/>
      <c r="U21" s="307"/>
      <c r="V21" s="307"/>
      <c r="W21" s="307"/>
      <c r="X21" s="307"/>
      <c r="Y21" s="307"/>
      <c r="Z21" s="307"/>
      <c r="AA21" s="307"/>
      <c r="AB21" s="307"/>
      <c r="AC21" s="307"/>
      <c r="AD21" s="307"/>
      <c r="AE21" s="307"/>
      <c r="AF21" s="307"/>
      <c r="AG21" s="307"/>
      <c r="AH21" s="307"/>
      <c r="AI21" s="307"/>
      <c r="AJ21" s="307"/>
      <c r="AK21" s="307"/>
      <c r="AL21" s="14"/>
      <c r="AM21"/>
      <c r="AN21"/>
    </row>
    <row r="22" spans="1:40" ht="26.25" customHeight="1">
      <c r="A22" s="23"/>
      <c r="B22" s="22"/>
      <c r="C22" s="21"/>
      <c r="D22" s="21"/>
      <c r="E22" s="289"/>
      <c r="F22" s="289"/>
      <c r="G22" s="289"/>
      <c r="H22" s="289"/>
      <c r="I22" s="289"/>
      <c r="J22" s="289"/>
      <c r="K22" s="289"/>
      <c r="L22" s="289"/>
      <c r="M22" s="289"/>
      <c r="N22" s="289"/>
      <c r="O22" s="289"/>
      <c r="P22" s="289"/>
      <c r="Q22" s="289"/>
      <c r="R22" s="289"/>
      <c r="S22" s="289"/>
      <c r="T22" s="289"/>
      <c r="U22" s="289"/>
      <c r="V22" s="289"/>
      <c r="W22" s="289"/>
      <c r="X22" s="289"/>
      <c r="Y22" s="289"/>
      <c r="Z22" s="289"/>
      <c r="AA22" s="289"/>
      <c r="AB22" s="289"/>
      <c r="AC22" s="289"/>
      <c r="AD22" s="289"/>
      <c r="AE22" s="289"/>
      <c r="AF22" s="289"/>
      <c r="AG22" s="289"/>
      <c r="AH22" s="289"/>
      <c r="AI22" s="289"/>
      <c r="AJ22" s="289"/>
      <c r="AK22" s="289"/>
      <c r="AL22" s="24" t="s">
        <v>36</v>
      </c>
      <c r="AN22"/>
    </row>
    <row r="25" spans="1:40" ht="82.5" customHeight="1">
      <c r="A25" s="247" t="s">
        <v>145</v>
      </c>
      <c r="B25" s="248"/>
      <c r="C25" s="248"/>
      <c r="D25" s="248"/>
      <c r="E25" s="248"/>
      <c r="F25" s="248"/>
      <c r="G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c r="AG25" s="248"/>
      <c r="AH25" s="248"/>
      <c r="AI25" s="248"/>
      <c r="AJ25" s="248"/>
      <c r="AK25" s="249"/>
    </row>
  </sheetData>
  <sheetProtection formatCells="0" formatRows="0"/>
  <protectedRanges>
    <protectedRange sqref="J5:M8 T7:Z8 AG5:AK8 AC3" name="범위1"/>
  </protectedRanges>
  <mergeCells count="72">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 ref="AG7:AK7"/>
    <mergeCell ref="C6:I6"/>
    <mergeCell ref="J6:M6"/>
    <mergeCell ref="N6:S6"/>
    <mergeCell ref="T6:Z6"/>
    <mergeCell ref="AA6:AF6"/>
    <mergeCell ref="AG6:AK6"/>
    <mergeCell ref="C7:I7"/>
    <mergeCell ref="J7:M7"/>
    <mergeCell ref="N7:S7"/>
    <mergeCell ref="T7:Z7"/>
    <mergeCell ref="AA7:AF7"/>
    <mergeCell ref="AG9:AK9"/>
    <mergeCell ref="C8:I8"/>
    <mergeCell ref="J8:M8"/>
    <mergeCell ref="N8:S8"/>
    <mergeCell ref="T8:Z8"/>
    <mergeCell ref="AA8:AF8"/>
    <mergeCell ref="AG8:AK8"/>
    <mergeCell ref="C9:I9"/>
    <mergeCell ref="J9:M9"/>
    <mergeCell ref="N9:S9"/>
    <mergeCell ref="T9:Z9"/>
    <mergeCell ref="AA9:AF9"/>
    <mergeCell ref="E11:AK11"/>
    <mergeCell ref="C14:AK14"/>
    <mergeCell ref="C16:K16"/>
    <mergeCell ref="L16:M16"/>
    <mergeCell ref="O16:P16"/>
    <mergeCell ref="S16:T16"/>
    <mergeCell ref="V16:W16"/>
    <mergeCell ref="Z16:AA16"/>
    <mergeCell ref="AC16:AD16"/>
    <mergeCell ref="AG16:AK16"/>
    <mergeCell ref="C18:K18"/>
    <mergeCell ref="L18:R18"/>
    <mergeCell ref="S18:Y18"/>
    <mergeCell ref="Z18:AF18"/>
    <mergeCell ref="AG18:AK18"/>
    <mergeCell ref="C17:K17"/>
    <mergeCell ref="L17:R17"/>
    <mergeCell ref="S17:Y17"/>
    <mergeCell ref="Z17:AF17"/>
    <mergeCell ref="AG17:AK17"/>
    <mergeCell ref="E21:AK21"/>
    <mergeCell ref="E22:AK22"/>
    <mergeCell ref="A25:AK25"/>
    <mergeCell ref="C19:K19"/>
    <mergeCell ref="L19:R19"/>
    <mergeCell ref="S19:Y19"/>
    <mergeCell ref="Z19:AF19"/>
    <mergeCell ref="AG19:AK19"/>
    <mergeCell ref="C20:K20"/>
    <mergeCell ref="L20:R20"/>
    <mergeCell ref="S20:Y20"/>
    <mergeCell ref="Z20:AF20"/>
    <mergeCell ref="AG20:AK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sheetPr codeName="Sheet8"/>
  <dimension ref="A2:AM57"/>
  <sheetViews>
    <sheetView view="pageBreakPreview" zoomScale="85" zoomScaleNormal="85" zoomScaleSheetLayoutView="85" workbookViewId="0">
      <selection activeCell="D24" sqref="D24"/>
    </sheetView>
  </sheetViews>
  <sheetFormatPr defaultColWidth="9" defaultRowHeight="17.399999999999999"/>
  <cols>
    <col min="1" max="4" width="1.09765625" style="58" customWidth="1"/>
    <col min="5" max="7" width="2.3984375" style="58" customWidth="1"/>
    <col min="8" max="8" width="5.19921875" style="58" customWidth="1"/>
    <col min="9" max="9" width="1.5" style="58" customWidth="1"/>
    <col min="10" max="32" width="3.09765625" style="58" customWidth="1"/>
    <col min="33" max="33" width="13.59765625" style="58" bestFit="1" customWidth="1"/>
    <col min="34" max="34" width="14.59765625" style="58" bestFit="1" customWidth="1"/>
    <col min="35" max="35" width="9" style="58"/>
    <col min="36" max="16384" width="9" style="72"/>
  </cols>
  <sheetData>
    <row r="2" spans="1:39" s="58" customFormat="1">
      <c r="A2" s="56"/>
      <c r="B2" s="251" t="s">
        <v>146</v>
      </c>
      <c r="C2" s="251"/>
      <c r="D2" s="251"/>
      <c r="E2" s="251"/>
      <c r="F2" s="251"/>
      <c r="G2" s="251"/>
      <c r="H2" s="251"/>
      <c r="I2" s="251"/>
      <c r="J2" s="251"/>
      <c r="K2" s="251"/>
      <c r="L2" s="251"/>
      <c r="M2" s="251"/>
      <c r="N2" s="251"/>
      <c r="O2" s="251"/>
      <c r="P2" s="251"/>
      <c r="Q2" s="56"/>
      <c r="R2" s="56"/>
      <c r="S2" s="56"/>
      <c r="T2" s="56"/>
      <c r="U2" s="56"/>
      <c r="V2" s="56"/>
      <c r="W2" s="56"/>
      <c r="X2" s="56"/>
      <c r="Y2" s="56"/>
      <c r="Z2" s="56"/>
      <c r="AA2" s="56"/>
      <c r="AB2" s="56"/>
      <c r="AC2" s="56"/>
      <c r="AD2" s="56"/>
      <c r="AE2" s="56"/>
      <c r="AF2" s="56"/>
      <c r="AG2" s="57"/>
      <c r="AJ2" s="72"/>
      <c r="AK2" s="72"/>
      <c r="AL2" s="72"/>
      <c r="AM2" s="72"/>
    </row>
    <row r="3" spans="1:39" s="58" customFormat="1">
      <c r="A3" s="56"/>
      <c r="B3" s="59"/>
      <c r="C3" s="59"/>
      <c r="D3" s="59"/>
      <c r="E3" s="59"/>
      <c r="F3" s="59"/>
      <c r="G3" s="59"/>
      <c r="H3" s="59"/>
      <c r="I3" s="59"/>
      <c r="J3" s="59"/>
      <c r="K3" s="59"/>
      <c r="L3" s="59"/>
      <c r="M3" s="59"/>
      <c r="N3" s="59"/>
      <c r="O3" s="59"/>
      <c r="P3" s="59"/>
      <c r="Q3" s="56"/>
      <c r="R3" s="56"/>
      <c r="S3" s="56"/>
      <c r="T3" s="56"/>
      <c r="U3" s="56"/>
      <c r="V3" s="56"/>
      <c r="W3" s="56"/>
      <c r="X3" s="56"/>
      <c r="Y3" s="56"/>
      <c r="Z3" s="56"/>
      <c r="AA3" s="56"/>
      <c r="AB3" s="56"/>
      <c r="AC3" s="56"/>
      <c r="AD3" s="56"/>
      <c r="AE3" s="56"/>
      <c r="AF3" s="56"/>
      <c r="AG3" s="57"/>
      <c r="AJ3" s="72"/>
      <c r="AK3" s="72"/>
      <c r="AL3" s="72"/>
      <c r="AM3" s="72"/>
    </row>
    <row r="4" spans="1:39" s="58" customFormat="1">
      <c r="A4" s="56"/>
      <c r="B4" s="59"/>
      <c r="C4" s="421" t="s">
        <v>147</v>
      </c>
      <c r="D4" s="421"/>
      <c r="E4" s="421"/>
      <c r="F4" s="421"/>
      <c r="G4" s="421"/>
      <c r="H4" s="421"/>
      <c r="I4" s="421"/>
      <c r="J4" s="421"/>
      <c r="K4" s="421"/>
      <c r="L4" s="421"/>
      <c r="M4" s="421"/>
      <c r="N4" s="421"/>
      <c r="O4" s="421"/>
      <c r="P4" s="421"/>
      <c r="Q4" s="56"/>
      <c r="R4" s="56"/>
      <c r="S4" s="56"/>
      <c r="T4" s="56"/>
      <c r="U4" s="56"/>
      <c r="V4" s="56"/>
      <c r="W4" s="56"/>
      <c r="X4" s="56"/>
      <c r="Y4" s="56"/>
      <c r="Z4" s="56"/>
      <c r="AA4" s="56"/>
      <c r="AB4" s="56"/>
      <c r="AC4" s="56"/>
      <c r="AD4" s="56"/>
      <c r="AE4" s="56"/>
      <c r="AF4" s="56"/>
      <c r="AG4" s="57"/>
      <c r="AJ4" s="72"/>
      <c r="AK4" s="72"/>
      <c r="AL4" s="72"/>
      <c r="AM4" s="72"/>
    </row>
    <row r="5" spans="1:39" s="58" customFormat="1">
      <c r="A5" s="56"/>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7"/>
      <c r="AJ5" s="72"/>
      <c r="AK5" s="72"/>
      <c r="AL5" s="72"/>
      <c r="AM5" s="72"/>
    </row>
    <row r="6" spans="1:39" s="58" customFormat="1" ht="291.75" customHeight="1">
      <c r="A6" s="56"/>
      <c r="B6" s="56"/>
      <c r="C6" s="422" t="s">
        <v>1121</v>
      </c>
      <c r="D6" s="423"/>
      <c r="E6" s="423"/>
      <c r="F6" s="423"/>
      <c r="G6" s="423"/>
      <c r="H6" s="423"/>
      <c r="I6" s="423"/>
      <c r="J6" s="423"/>
      <c r="K6" s="423"/>
      <c r="L6" s="423"/>
      <c r="M6" s="423"/>
      <c r="N6" s="423"/>
      <c r="O6" s="423"/>
      <c r="P6" s="423"/>
      <c r="Q6" s="423"/>
      <c r="R6" s="423"/>
      <c r="S6" s="423"/>
      <c r="T6" s="423"/>
      <c r="U6" s="423"/>
      <c r="V6" s="423"/>
      <c r="W6" s="423"/>
      <c r="X6" s="423"/>
      <c r="Y6" s="423"/>
      <c r="Z6" s="423"/>
      <c r="AA6" s="423"/>
      <c r="AB6" s="423"/>
      <c r="AC6" s="423"/>
      <c r="AD6" s="423"/>
      <c r="AE6" s="423"/>
      <c r="AF6" s="423"/>
      <c r="AG6" s="57"/>
      <c r="AJ6" s="72"/>
      <c r="AK6" s="72"/>
      <c r="AL6" s="72"/>
      <c r="AM6" s="72"/>
    </row>
    <row r="7" spans="1:39" s="58" customFormat="1" ht="25.5" customHeight="1">
      <c r="A7" s="56"/>
      <c r="B7" s="56"/>
      <c r="C7" s="56"/>
      <c r="D7" s="56"/>
      <c r="E7" s="56"/>
      <c r="F7" s="56"/>
      <c r="G7" s="56"/>
      <c r="H7" s="56"/>
      <c r="I7" s="56"/>
      <c r="J7" s="56"/>
      <c r="K7" s="56"/>
      <c r="L7" s="56"/>
      <c r="M7" s="56"/>
      <c r="N7" s="56"/>
      <c r="O7" s="56"/>
      <c r="P7" s="56"/>
      <c r="Q7" s="56"/>
      <c r="R7" s="56"/>
      <c r="S7" s="56"/>
      <c r="T7" s="56"/>
      <c r="U7" s="56"/>
      <c r="V7" s="56"/>
      <c r="W7" s="56"/>
      <c r="X7" s="56"/>
      <c r="Y7" s="56"/>
      <c r="Z7" s="56"/>
      <c r="AA7" s="56"/>
      <c r="AB7" s="56"/>
      <c r="AC7" s="56"/>
      <c r="AD7" s="56"/>
      <c r="AE7" s="56"/>
      <c r="AF7" s="56"/>
      <c r="AG7" s="57"/>
      <c r="AJ7" s="72"/>
      <c r="AK7" s="72"/>
      <c r="AL7" s="72"/>
      <c r="AM7" s="72"/>
    </row>
    <row r="8" spans="1:39" s="58" customFormat="1" ht="18.75" customHeight="1">
      <c r="A8" s="56"/>
      <c r="B8" s="56"/>
      <c r="C8" s="421" t="s">
        <v>148</v>
      </c>
      <c r="D8" s="421"/>
      <c r="E8" s="421"/>
      <c r="F8" s="421"/>
      <c r="G8" s="421"/>
      <c r="H8" s="421"/>
      <c r="I8" s="421"/>
      <c r="J8" s="421"/>
      <c r="K8" s="421"/>
      <c r="L8" s="421"/>
      <c r="M8" s="421"/>
      <c r="N8" s="421"/>
      <c r="O8" s="421"/>
      <c r="P8" s="421"/>
      <c r="Q8" s="421"/>
      <c r="R8" s="421"/>
      <c r="S8" s="421"/>
      <c r="T8" s="421"/>
      <c r="U8" s="421"/>
      <c r="V8" s="421"/>
      <c r="W8" s="421"/>
      <c r="X8" s="56"/>
      <c r="Y8" s="56"/>
      <c r="Z8" s="56"/>
      <c r="AA8" s="56"/>
      <c r="AB8" s="56"/>
      <c r="AC8" s="56"/>
      <c r="AD8" s="56"/>
      <c r="AE8" s="56"/>
      <c r="AF8" s="56"/>
      <c r="AG8" s="57"/>
      <c r="AJ8" s="72"/>
      <c r="AK8" s="72"/>
      <c r="AL8" s="72"/>
      <c r="AM8" s="72"/>
    </row>
    <row r="9" spans="1:39" s="58" customFormat="1" ht="18.75" customHeight="1">
      <c r="A9" s="56"/>
      <c r="B9" s="56"/>
      <c r="D9" s="424" t="s">
        <v>149</v>
      </c>
      <c r="E9" s="424"/>
      <c r="F9" s="424"/>
      <c r="G9" s="424"/>
      <c r="H9" s="424"/>
      <c r="I9" s="424"/>
      <c r="J9" s="424"/>
      <c r="K9" s="425">
        <v>5000</v>
      </c>
      <c r="L9" s="425"/>
      <c r="M9" s="425"/>
      <c r="N9" s="60" t="s">
        <v>150</v>
      </c>
      <c r="O9" s="61" t="s">
        <v>151</v>
      </c>
      <c r="P9" s="61"/>
      <c r="AA9" s="388" t="s">
        <v>152</v>
      </c>
      <c r="AB9" s="388"/>
      <c r="AC9" s="388"/>
      <c r="AD9" s="388"/>
      <c r="AE9" s="388"/>
      <c r="AF9" s="388"/>
      <c r="AG9" s="57"/>
      <c r="AJ9" s="72"/>
      <c r="AK9" s="72"/>
      <c r="AL9" s="72"/>
      <c r="AM9" s="72"/>
    </row>
    <row r="10" spans="1:39" s="58" customFormat="1" ht="25.5" customHeight="1">
      <c r="A10" s="62"/>
      <c r="B10" s="62"/>
      <c r="C10" s="406" t="s">
        <v>153</v>
      </c>
      <c r="D10" s="406"/>
      <c r="E10" s="406"/>
      <c r="F10" s="406"/>
      <c r="G10" s="406"/>
      <c r="H10" s="420"/>
      <c r="I10" s="63"/>
      <c r="J10" s="64"/>
      <c r="K10" s="65" t="s">
        <v>154</v>
      </c>
      <c r="L10" s="81">
        <v>2</v>
      </c>
      <c r="M10" s="67" t="s">
        <v>155</v>
      </c>
      <c r="N10" s="64"/>
      <c r="O10" s="68"/>
      <c r="P10" s="69"/>
      <c r="Q10" s="70" t="s">
        <v>154</v>
      </c>
      <c r="R10" s="81">
        <v>1</v>
      </c>
      <c r="S10" s="69" t="s">
        <v>155</v>
      </c>
      <c r="T10" s="69"/>
      <c r="U10" s="68"/>
      <c r="V10" s="69"/>
      <c r="W10" s="70" t="s">
        <v>154</v>
      </c>
      <c r="X10" s="81" t="s">
        <v>156</v>
      </c>
      <c r="Y10" s="70" t="s">
        <v>155</v>
      </c>
      <c r="Z10" s="69"/>
      <c r="AA10" s="68"/>
      <c r="AB10" s="69"/>
      <c r="AC10" s="70" t="s">
        <v>154</v>
      </c>
      <c r="AD10" s="81" t="s">
        <v>156</v>
      </c>
      <c r="AE10" s="70" t="s">
        <v>155</v>
      </c>
      <c r="AF10" s="71"/>
      <c r="AG10" s="57"/>
      <c r="AJ10" s="72"/>
      <c r="AK10" s="72"/>
      <c r="AL10" s="72"/>
      <c r="AM10" s="72"/>
    </row>
    <row r="11" spans="1:39" s="58" customFormat="1" ht="25.5" customHeight="1">
      <c r="A11" s="62"/>
      <c r="B11" s="62"/>
      <c r="C11" s="382" t="s">
        <v>157</v>
      </c>
      <c r="D11" s="382"/>
      <c r="E11" s="382"/>
      <c r="F11" s="382"/>
      <c r="G11" s="382"/>
      <c r="H11" s="382"/>
      <c r="I11" s="381">
        <v>-243954218</v>
      </c>
      <c r="J11" s="381"/>
      <c r="K11" s="381"/>
      <c r="L11" s="381"/>
      <c r="M11" s="381"/>
      <c r="N11" s="381"/>
      <c r="O11" s="381">
        <v>0</v>
      </c>
      <c r="P11" s="381"/>
      <c r="Q11" s="381"/>
      <c r="R11" s="381"/>
      <c r="S11" s="381"/>
      <c r="T11" s="381"/>
      <c r="U11" s="381"/>
      <c r="V11" s="381"/>
      <c r="W11" s="381"/>
      <c r="X11" s="381"/>
      <c r="Y11" s="381"/>
      <c r="Z11" s="381"/>
      <c r="AA11" s="381"/>
      <c r="AB11" s="381"/>
      <c r="AC11" s="381"/>
      <c r="AD11" s="381"/>
      <c r="AE11" s="381"/>
      <c r="AF11" s="381"/>
      <c r="AG11" s="57"/>
      <c r="AJ11" s="72"/>
      <c r="AK11" s="72"/>
      <c r="AL11" s="72"/>
      <c r="AM11" s="72"/>
    </row>
    <row r="12" spans="1:39" s="58" customFormat="1" ht="25.5" customHeight="1">
      <c r="C12" s="399" t="s">
        <v>158</v>
      </c>
      <c r="D12" s="391"/>
      <c r="E12" s="391"/>
      <c r="F12" s="391"/>
      <c r="G12" s="391"/>
      <c r="H12" s="392"/>
      <c r="I12" s="413">
        <v>-243954218</v>
      </c>
      <c r="J12" s="414"/>
      <c r="K12" s="414"/>
      <c r="L12" s="414"/>
      <c r="M12" s="414"/>
      <c r="N12" s="415"/>
      <c r="O12" s="416">
        <v>0</v>
      </c>
      <c r="P12" s="416"/>
      <c r="Q12" s="416"/>
      <c r="R12" s="416"/>
      <c r="S12" s="416"/>
      <c r="T12" s="416"/>
      <c r="U12" s="416"/>
      <c r="V12" s="416"/>
      <c r="W12" s="416"/>
      <c r="X12" s="416"/>
      <c r="Y12" s="416"/>
      <c r="Z12" s="416"/>
      <c r="AA12" s="416"/>
      <c r="AB12" s="416"/>
      <c r="AC12" s="416"/>
      <c r="AD12" s="416"/>
      <c r="AE12" s="416"/>
      <c r="AF12" s="416"/>
      <c r="AJ12" s="72"/>
      <c r="AK12" s="72"/>
      <c r="AL12" s="72"/>
      <c r="AM12" s="72"/>
    </row>
    <row r="13" spans="1:39" s="58" customFormat="1" ht="25.5" customHeight="1">
      <c r="C13" s="390" t="s">
        <v>159</v>
      </c>
      <c r="D13" s="391"/>
      <c r="E13" s="391"/>
      <c r="F13" s="391"/>
      <c r="G13" s="391"/>
      <c r="H13" s="392"/>
      <c r="I13" s="417">
        <f>I32+I33</f>
        <v>0</v>
      </c>
      <c r="J13" s="418"/>
      <c r="K13" s="418"/>
      <c r="L13" s="418"/>
      <c r="M13" s="418"/>
      <c r="N13" s="419"/>
      <c r="O13" s="417">
        <f>O32+O33</f>
        <v>0</v>
      </c>
      <c r="P13" s="418"/>
      <c r="Q13" s="418"/>
      <c r="R13" s="418"/>
      <c r="S13" s="418"/>
      <c r="T13" s="419"/>
      <c r="U13" s="417">
        <f>U32+U33</f>
        <v>0</v>
      </c>
      <c r="V13" s="418"/>
      <c r="W13" s="418"/>
      <c r="X13" s="418"/>
      <c r="Y13" s="418"/>
      <c r="Z13" s="419"/>
      <c r="AA13" s="417">
        <f>AA32+AA33</f>
        <v>0</v>
      </c>
      <c r="AB13" s="418"/>
      <c r="AC13" s="418"/>
      <c r="AD13" s="418"/>
      <c r="AE13" s="418"/>
      <c r="AF13" s="419"/>
      <c r="AJ13" s="72"/>
      <c r="AK13" s="72"/>
      <c r="AL13" s="72"/>
      <c r="AM13" s="72"/>
    </row>
    <row r="14" spans="1:39" s="58" customFormat="1" ht="25.5" customHeight="1">
      <c r="A14" s="62"/>
      <c r="B14" s="62"/>
      <c r="C14" s="382" t="s">
        <v>160</v>
      </c>
      <c r="D14" s="382"/>
      <c r="E14" s="382"/>
      <c r="F14" s="382"/>
      <c r="G14" s="382"/>
      <c r="H14" s="382"/>
      <c r="I14" s="412">
        <f>I12+I13</f>
        <v>-243954218</v>
      </c>
      <c r="J14" s="412"/>
      <c r="K14" s="412"/>
      <c r="L14" s="412"/>
      <c r="M14" s="412"/>
      <c r="N14" s="412"/>
      <c r="O14" s="412">
        <f>O12+O13</f>
        <v>0</v>
      </c>
      <c r="P14" s="412"/>
      <c r="Q14" s="412"/>
      <c r="R14" s="412"/>
      <c r="S14" s="412"/>
      <c r="T14" s="412"/>
      <c r="U14" s="412">
        <f>U12+U13</f>
        <v>0</v>
      </c>
      <c r="V14" s="412"/>
      <c r="W14" s="412"/>
      <c r="X14" s="412"/>
      <c r="Y14" s="412"/>
      <c r="Z14" s="412"/>
      <c r="AA14" s="412">
        <f>AA12+AA13</f>
        <v>0</v>
      </c>
      <c r="AB14" s="412"/>
      <c r="AC14" s="412"/>
      <c r="AD14" s="412"/>
      <c r="AE14" s="412"/>
      <c r="AF14" s="412"/>
      <c r="AG14" s="57"/>
      <c r="AJ14" s="72"/>
      <c r="AK14" s="72"/>
      <c r="AL14" s="72"/>
      <c r="AM14" s="72"/>
    </row>
    <row r="15" spans="1:39" s="58" customFormat="1" ht="25.5" customHeight="1">
      <c r="A15" s="62"/>
      <c r="B15" s="62"/>
      <c r="C15" s="382" t="s">
        <v>161</v>
      </c>
      <c r="D15" s="382"/>
      <c r="E15" s="382"/>
      <c r="F15" s="382"/>
      <c r="G15" s="382"/>
      <c r="H15" s="382"/>
      <c r="I15" s="381">
        <v>0</v>
      </c>
      <c r="J15" s="381"/>
      <c r="K15" s="381"/>
      <c r="L15" s="381"/>
      <c r="M15" s="381"/>
      <c r="N15" s="381"/>
      <c r="O15" s="409">
        <v>0</v>
      </c>
      <c r="P15" s="410"/>
      <c r="Q15" s="410"/>
      <c r="R15" s="410"/>
      <c r="S15" s="410"/>
      <c r="T15" s="411"/>
      <c r="U15" s="376"/>
      <c r="V15" s="376"/>
      <c r="W15" s="376"/>
      <c r="X15" s="376"/>
      <c r="Y15" s="376"/>
      <c r="Z15" s="376"/>
      <c r="AA15" s="376"/>
      <c r="AB15" s="376"/>
      <c r="AC15" s="376"/>
      <c r="AD15" s="376"/>
      <c r="AE15" s="376"/>
      <c r="AF15" s="376"/>
      <c r="AG15" s="57"/>
      <c r="AJ15" s="72"/>
      <c r="AK15" s="72"/>
      <c r="AL15" s="72"/>
      <c r="AM15" s="72"/>
    </row>
    <row r="16" spans="1:39" s="58" customFormat="1" ht="25.5" customHeight="1">
      <c r="A16" s="62"/>
      <c r="B16" s="62"/>
      <c r="C16" s="382" t="s">
        <v>162</v>
      </c>
      <c r="D16" s="382"/>
      <c r="E16" s="382"/>
      <c r="F16" s="382"/>
      <c r="G16" s="382"/>
      <c r="H16" s="382"/>
      <c r="I16" s="409">
        <v>0</v>
      </c>
      <c r="J16" s="410"/>
      <c r="K16" s="410"/>
      <c r="L16" s="410"/>
      <c r="M16" s="410"/>
      <c r="N16" s="411"/>
      <c r="O16" s="376">
        <v>0</v>
      </c>
      <c r="P16" s="376"/>
      <c r="Q16" s="376"/>
      <c r="R16" s="376"/>
      <c r="S16" s="376"/>
      <c r="T16" s="376"/>
      <c r="U16" s="376"/>
      <c r="V16" s="376"/>
      <c r="W16" s="376"/>
      <c r="X16" s="376"/>
      <c r="Y16" s="376"/>
      <c r="Z16" s="376"/>
      <c r="AA16" s="376"/>
      <c r="AB16" s="376"/>
      <c r="AC16" s="376"/>
      <c r="AD16" s="376"/>
      <c r="AE16" s="376"/>
      <c r="AF16" s="376"/>
      <c r="AG16" s="57"/>
      <c r="AJ16" s="72"/>
      <c r="AK16" s="72"/>
      <c r="AL16" s="72"/>
      <c r="AM16" s="72"/>
    </row>
    <row r="17" spans="1:39" s="58" customFormat="1" ht="25.5" customHeight="1">
      <c r="A17" s="62"/>
      <c r="B17" s="62"/>
      <c r="C17" s="382" t="s">
        <v>163</v>
      </c>
      <c r="D17" s="382"/>
      <c r="E17" s="382"/>
      <c r="F17" s="382"/>
      <c r="G17" s="382"/>
      <c r="H17" s="382"/>
      <c r="I17" s="385">
        <f>IF(ISERROR(I15/((I34+I35)/2)*100),"-",I15/((I34+I35)/2))</f>
        <v>0</v>
      </c>
      <c r="J17" s="385"/>
      <c r="K17" s="385"/>
      <c r="L17" s="385"/>
      <c r="M17" s="385"/>
      <c r="N17" s="385"/>
      <c r="O17" s="385">
        <f>IF(ISERROR(O15/((O34+O35)/2)*100),"-",O15/((O34+O35)/2))</f>
        <v>0</v>
      </c>
      <c r="P17" s="385"/>
      <c r="Q17" s="385"/>
      <c r="R17" s="385"/>
      <c r="S17" s="385"/>
      <c r="T17" s="385"/>
      <c r="U17" s="385" t="str">
        <f>IF(ISERROR(U15/((U34+U35)/2)*100),"-",U15/((U34+U35)/2))</f>
        <v>-</v>
      </c>
      <c r="V17" s="385"/>
      <c r="W17" s="385"/>
      <c r="X17" s="385"/>
      <c r="Y17" s="385"/>
      <c r="Z17" s="385"/>
      <c r="AA17" s="385" t="str">
        <f>IF(ISERROR(AA15/((AA34+AA35)/2)*100),"-",AA15/((AA34+AA35)/2))</f>
        <v>-</v>
      </c>
      <c r="AB17" s="385"/>
      <c r="AC17" s="385"/>
      <c r="AD17" s="385"/>
      <c r="AE17" s="385"/>
      <c r="AF17" s="385"/>
      <c r="AG17" s="57"/>
      <c r="AJ17" s="72"/>
      <c r="AK17" s="72"/>
      <c r="AL17" s="72"/>
      <c r="AM17" s="72"/>
    </row>
    <row r="18" spans="1:39" ht="25.5" customHeight="1">
      <c r="A18" s="62"/>
      <c r="B18" s="62"/>
      <c r="C18" s="382" t="s">
        <v>164</v>
      </c>
      <c r="D18" s="382"/>
      <c r="E18" s="382"/>
      <c r="F18" s="382"/>
      <c r="G18" s="382"/>
      <c r="H18" s="382"/>
      <c r="I18" s="385">
        <f>IF(ISERROR(I17*365/I31),"-",I17*365/I31)</f>
        <v>0</v>
      </c>
      <c r="J18" s="385"/>
      <c r="K18" s="385"/>
      <c r="L18" s="385"/>
      <c r="M18" s="385"/>
      <c r="N18" s="385"/>
      <c r="O18" s="385">
        <f>IF(ISERROR(O17*365/O31),"-",O17*365/O31)</f>
        <v>0</v>
      </c>
      <c r="P18" s="385"/>
      <c r="Q18" s="385"/>
      <c r="R18" s="385"/>
      <c r="S18" s="385"/>
      <c r="T18" s="385"/>
      <c r="U18" s="385" t="str">
        <f>IF(ISERROR(U17*365/U31),"-",U17*365/U31)</f>
        <v>-</v>
      </c>
      <c r="V18" s="385"/>
      <c r="W18" s="385"/>
      <c r="X18" s="385"/>
      <c r="Y18" s="385"/>
      <c r="Z18" s="385"/>
      <c r="AA18" s="385" t="str">
        <f>IF(ISERROR(AA17*365/AA31),"-",AA17*365/AA31)</f>
        <v>-</v>
      </c>
      <c r="AB18" s="385"/>
      <c r="AC18" s="385"/>
      <c r="AD18" s="385"/>
      <c r="AE18" s="385"/>
      <c r="AF18" s="385"/>
      <c r="AG18" s="57"/>
    </row>
    <row r="19" spans="1:39" ht="30.75" customHeight="1">
      <c r="E19" s="408" t="s">
        <v>165</v>
      </c>
      <c r="F19" s="408"/>
      <c r="G19" s="408"/>
      <c r="H19" s="408"/>
      <c r="I19" s="408"/>
      <c r="J19" s="408"/>
      <c r="K19" s="408"/>
      <c r="L19" s="408"/>
      <c r="M19" s="408"/>
      <c r="N19" s="408"/>
      <c r="O19" s="408"/>
      <c r="P19" s="408"/>
      <c r="Q19" s="408"/>
      <c r="R19" s="408"/>
      <c r="S19" s="408"/>
      <c r="T19" s="408"/>
      <c r="U19" s="408"/>
      <c r="V19" s="408"/>
      <c r="W19" s="408"/>
      <c r="X19" s="408"/>
      <c r="Y19" s="408"/>
      <c r="Z19" s="408"/>
      <c r="AA19" s="408"/>
      <c r="AB19" s="408"/>
      <c r="AC19" s="408"/>
      <c r="AD19" s="408"/>
      <c r="AE19" s="408"/>
      <c r="AF19" s="408"/>
    </row>
    <row r="20" spans="1:39">
      <c r="E20" s="310" t="s">
        <v>166</v>
      </c>
      <c r="F20" s="310"/>
      <c r="G20" s="310"/>
      <c r="H20" s="310"/>
      <c r="I20" s="310"/>
      <c r="J20" s="310"/>
      <c r="K20" s="310"/>
      <c r="L20" s="310"/>
      <c r="M20" s="310"/>
      <c r="N20" s="310"/>
      <c r="O20" s="310"/>
      <c r="P20" s="310"/>
      <c r="Q20" s="310"/>
      <c r="R20" s="310"/>
      <c r="S20" s="310"/>
      <c r="T20" s="310"/>
      <c r="U20" s="310"/>
      <c r="V20" s="310"/>
      <c r="W20" s="310"/>
      <c r="X20" s="310"/>
      <c r="Y20" s="310"/>
      <c r="Z20" s="310"/>
      <c r="AA20" s="310"/>
      <c r="AB20" s="310"/>
      <c r="AC20" s="310"/>
      <c r="AD20" s="310"/>
      <c r="AE20" s="310"/>
      <c r="AF20" s="310"/>
    </row>
    <row r="21" spans="1:39">
      <c r="E21" s="307" t="s">
        <v>167</v>
      </c>
      <c r="F21" s="307"/>
      <c r="G21" s="307"/>
      <c r="H21" s="307"/>
      <c r="I21" s="307"/>
      <c r="J21" s="307"/>
      <c r="K21" s="307"/>
      <c r="L21" s="307"/>
      <c r="M21" s="307"/>
      <c r="N21" s="307"/>
      <c r="O21" s="307"/>
      <c r="P21" s="307"/>
      <c r="Q21" s="307"/>
      <c r="R21" s="307"/>
      <c r="S21" s="307"/>
      <c r="T21" s="307"/>
      <c r="U21" s="307"/>
      <c r="V21" s="307"/>
      <c r="W21" s="307"/>
      <c r="X21" s="307"/>
      <c r="Y21" s="307"/>
      <c r="Z21" s="307"/>
      <c r="AA21" s="307"/>
      <c r="AB21" s="307"/>
      <c r="AC21" s="307"/>
      <c r="AD21" s="307"/>
      <c r="AE21" s="307"/>
      <c r="AF21" s="307"/>
    </row>
    <row r="22" spans="1:39">
      <c r="E22" s="307" t="s">
        <v>168</v>
      </c>
      <c r="F22" s="307"/>
      <c r="G22" s="307"/>
      <c r="H22" s="307"/>
      <c r="I22" s="307"/>
      <c r="J22" s="307"/>
      <c r="K22" s="307"/>
      <c r="L22" s="307"/>
      <c r="M22" s="307"/>
      <c r="N22" s="307"/>
      <c r="O22" s="307"/>
      <c r="P22" s="307"/>
      <c r="Q22" s="307"/>
      <c r="R22" s="307"/>
      <c r="S22" s="307"/>
      <c r="T22" s="307"/>
      <c r="U22" s="307"/>
      <c r="V22" s="307"/>
      <c r="W22" s="307"/>
      <c r="X22" s="307"/>
      <c r="Y22" s="307"/>
      <c r="Z22" s="307"/>
      <c r="AA22" s="307"/>
      <c r="AB22" s="307"/>
      <c r="AC22" s="307"/>
      <c r="AD22" s="307"/>
      <c r="AE22" s="307"/>
      <c r="AF22" s="307"/>
    </row>
    <row r="23" spans="1:39">
      <c r="E23" s="310" t="s">
        <v>169</v>
      </c>
      <c r="F23" s="310"/>
      <c r="G23" s="310"/>
      <c r="H23" s="310"/>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row>
    <row r="24" spans="1:39" ht="33.75" customHeight="1">
      <c r="E24" s="407" t="s">
        <v>170</v>
      </c>
      <c r="F24" s="407"/>
      <c r="G24" s="407"/>
      <c r="H24" s="407"/>
      <c r="I24" s="407"/>
      <c r="J24" s="407"/>
      <c r="K24" s="407"/>
      <c r="L24" s="407"/>
      <c r="M24" s="407"/>
      <c r="N24" s="407"/>
      <c r="O24" s="407"/>
      <c r="P24" s="407"/>
      <c r="Q24" s="407"/>
      <c r="R24" s="407"/>
      <c r="S24" s="407"/>
      <c r="T24" s="407"/>
      <c r="U24" s="407"/>
      <c r="V24" s="407"/>
      <c r="W24" s="407"/>
      <c r="X24" s="407"/>
      <c r="Y24" s="407"/>
      <c r="Z24" s="407"/>
      <c r="AA24" s="407"/>
      <c r="AB24" s="407"/>
      <c r="AC24" s="407"/>
      <c r="AD24" s="407"/>
      <c r="AE24" s="407"/>
      <c r="AF24" s="407"/>
    </row>
    <row r="25" spans="1:39" customFormat="1" ht="26.25" customHeight="1">
      <c r="A25" s="23"/>
      <c r="B25" s="22"/>
      <c r="C25" s="21"/>
      <c r="D25" s="21"/>
      <c r="E25" s="317"/>
      <c r="F25" s="317"/>
      <c r="G25" s="317"/>
      <c r="H25" s="317"/>
      <c r="I25" s="317"/>
      <c r="J25" s="317"/>
      <c r="K25" s="317"/>
      <c r="L25" s="317"/>
      <c r="M25" s="317"/>
      <c r="N25" s="317"/>
      <c r="O25" s="317"/>
      <c r="P25" s="317"/>
      <c r="Q25" s="317"/>
      <c r="R25" s="317"/>
      <c r="S25" s="317"/>
      <c r="T25" s="317"/>
      <c r="U25" s="317"/>
      <c r="V25" s="317"/>
      <c r="W25" s="317"/>
      <c r="X25" s="317"/>
      <c r="Y25" s="317"/>
      <c r="Z25" s="317"/>
      <c r="AA25" s="317"/>
      <c r="AB25" s="317"/>
      <c r="AC25" s="317"/>
      <c r="AD25" s="317"/>
      <c r="AE25" s="317"/>
      <c r="AF25" s="317"/>
      <c r="AG25" s="73" t="s">
        <v>36</v>
      </c>
      <c r="AH25" s="44"/>
      <c r="AI25" s="44"/>
      <c r="AJ25" s="44"/>
      <c r="AK25" s="44"/>
      <c r="AL25" s="73"/>
      <c r="AM25" s="1"/>
    </row>
    <row r="26" spans="1:39" ht="15" customHeight="1">
      <c r="D26" s="74"/>
      <c r="E26" s="61"/>
      <c r="F26" s="61"/>
      <c r="G26" s="61"/>
      <c r="H26" s="61"/>
      <c r="I26" s="61"/>
      <c r="J26" s="61"/>
      <c r="K26" s="61"/>
      <c r="L26" s="61"/>
      <c r="M26" s="61"/>
      <c r="N26" s="61"/>
      <c r="O26" s="61"/>
      <c r="P26" s="61"/>
      <c r="Q26" s="61"/>
      <c r="R26" s="61"/>
      <c r="S26" s="61"/>
      <c r="T26" s="61"/>
      <c r="U26" s="61"/>
      <c r="V26" s="61"/>
      <c r="W26" s="61"/>
      <c r="X26" s="61"/>
      <c r="Y26" s="61"/>
      <c r="Z26" s="61"/>
      <c r="AA26" s="61"/>
      <c r="AB26" s="61"/>
      <c r="AC26" s="61"/>
      <c r="AD26" s="61"/>
      <c r="AE26" s="61"/>
      <c r="AF26" s="61"/>
    </row>
    <row r="27" spans="1:39">
      <c r="D27" s="310" t="s">
        <v>171</v>
      </c>
      <c r="E27" s="310"/>
      <c r="F27" s="310"/>
      <c r="G27" s="310"/>
      <c r="H27" s="310"/>
      <c r="I27" s="310"/>
      <c r="J27" s="310"/>
      <c r="K27" s="310"/>
      <c r="L27" s="310"/>
      <c r="M27" s="310"/>
      <c r="N27" s="310"/>
      <c r="AA27" s="388" t="s">
        <v>172</v>
      </c>
      <c r="AB27" s="388"/>
      <c r="AC27" s="388"/>
      <c r="AD27" s="388"/>
      <c r="AE27" s="388"/>
      <c r="AF27" s="388"/>
    </row>
    <row r="28" spans="1:39" ht="16.5" customHeight="1">
      <c r="C28" s="406" t="s">
        <v>153</v>
      </c>
      <c r="D28" s="406"/>
      <c r="E28" s="406"/>
      <c r="F28" s="406"/>
      <c r="G28" s="406"/>
      <c r="H28" s="406"/>
      <c r="I28" s="63"/>
      <c r="J28" s="64"/>
      <c r="K28" s="65" t="s">
        <v>154</v>
      </c>
      <c r="L28" s="66">
        <f>L10</f>
        <v>2</v>
      </c>
      <c r="M28" s="67" t="s">
        <v>155</v>
      </c>
      <c r="N28" s="64"/>
      <c r="O28" s="68"/>
      <c r="P28" s="69"/>
      <c r="Q28" s="70" t="s">
        <v>154</v>
      </c>
      <c r="R28" s="70">
        <f>R10</f>
        <v>1</v>
      </c>
      <c r="S28" s="69" t="s">
        <v>155</v>
      </c>
      <c r="T28" s="69"/>
      <c r="U28" s="68"/>
      <c r="V28" s="69"/>
      <c r="W28" s="70" t="s">
        <v>154</v>
      </c>
      <c r="X28" s="70" t="str">
        <f>X10</f>
        <v>-</v>
      </c>
      <c r="Y28" s="70" t="s">
        <v>155</v>
      </c>
      <c r="Z28" s="69"/>
      <c r="AA28" s="68"/>
      <c r="AB28" s="69"/>
      <c r="AC28" s="70" t="s">
        <v>154</v>
      </c>
      <c r="AD28" s="70" t="str">
        <f>AD10</f>
        <v>-</v>
      </c>
      <c r="AE28" s="70" t="s">
        <v>155</v>
      </c>
      <c r="AF28" s="71"/>
    </row>
    <row r="29" spans="1:39" ht="16.5" customHeight="1">
      <c r="C29" s="382" t="s">
        <v>173</v>
      </c>
      <c r="D29" s="382"/>
      <c r="E29" s="382"/>
      <c r="F29" s="382"/>
      <c r="G29" s="382"/>
      <c r="H29" s="382"/>
      <c r="I29" s="400">
        <v>43466</v>
      </c>
      <c r="J29" s="401"/>
      <c r="K29" s="401"/>
      <c r="L29" s="401"/>
      <c r="M29" s="401"/>
      <c r="N29" s="402"/>
      <c r="O29" s="400">
        <v>43320</v>
      </c>
      <c r="P29" s="401"/>
      <c r="Q29" s="401"/>
      <c r="R29" s="401"/>
      <c r="S29" s="401"/>
      <c r="T29" s="402"/>
      <c r="U29" s="403"/>
      <c r="V29" s="403"/>
      <c r="W29" s="403"/>
      <c r="X29" s="403"/>
      <c r="Y29" s="403"/>
      <c r="Z29" s="403"/>
      <c r="AA29" s="403"/>
      <c r="AB29" s="403"/>
      <c r="AC29" s="403"/>
      <c r="AD29" s="403"/>
      <c r="AE29" s="403"/>
      <c r="AF29" s="403"/>
    </row>
    <row r="30" spans="1:39" ht="16.5" customHeight="1">
      <c r="C30" s="382" t="s">
        <v>174</v>
      </c>
      <c r="D30" s="382"/>
      <c r="E30" s="382"/>
      <c r="F30" s="382"/>
      <c r="G30" s="382"/>
      <c r="H30" s="382"/>
      <c r="I30" s="400">
        <v>43830</v>
      </c>
      <c r="J30" s="401"/>
      <c r="K30" s="401"/>
      <c r="L30" s="401"/>
      <c r="M30" s="401"/>
      <c r="N30" s="402"/>
      <c r="O30" s="400">
        <v>43465</v>
      </c>
      <c r="P30" s="401"/>
      <c r="Q30" s="401"/>
      <c r="R30" s="401"/>
      <c r="S30" s="401"/>
      <c r="T30" s="402"/>
      <c r="U30" s="403"/>
      <c r="V30" s="403"/>
      <c r="W30" s="403"/>
      <c r="X30" s="403"/>
      <c r="Y30" s="403"/>
      <c r="Z30" s="403"/>
      <c r="AA30" s="403"/>
      <c r="AB30" s="403"/>
      <c r="AC30" s="403"/>
      <c r="AD30" s="403"/>
      <c r="AE30" s="403"/>
      <c r="AF30" s="403"/>
    </row>
    <row r="31" spans="1:39" ht="16.5" customHeight="1">
      <c r="C31" s="382" t="s">
        <v>175</v>
      </c>
      <c r="D31" s="382"/>
      <c r="E31" s="382"/>
      <c r="F31" s="382"/>
      <c r="G31" s="382"/>
      <c r="H31" s="382"/>
      <c r="I31" s="404">
        <f>IFERROR(IF(I29&gt;0, I30-I29+1, " "),"")</f>
        <v>365</v>
      </c>
      <c r="J31" s="404"/>
      <c r="K31" s="404"/>
      <c r="L31" s="404"/>
      <c r="M31" s="404"/>
      <c r="N31" s="404"/>
      <c r="O31" s="404">
        <f>IFERROR(IF(O29&gt;0, O30-O29+1, " "),"")</f>
        <v>146</v>
      </c>
      <c r="P31" s="404"/>
      <c r="Q31" s="404"/>
      <c r="R31" s="404"/>
      <c r="S31" s="404"/>
      <c r="T31" s="404"/>
      <c r="U31" s="405" t="str">
        <f>IFERROR(IF(U29&gt;0, U30-U29+1, " "),"")</f>
        <v xml:space="preserve"> </v>
      </c>
      <c r="V31" s="405"/>
      <c r="W31" s="405"/>
      <c r="X31" s="405"/>
      <c r="Y31" s="405"/>
      <c r="Z31" s="405"/>
      <c r="AA31" s="405" t="str">
        <f>IFERROR(IF(AA29&gt;0, AA30-AA29+1, " "),"")</f>
        <v xml:space="preserve"> </v>
      </c>
      <c r="AB31" s="405"/>
      <c r="AC31" s="405"/>
      <c r="AD31" s="405"/>
      <c r="AE31" s="405"/>
      <c r="AF31" s="405"/>
    </row>
    <row r="32" spans="1:39" ht="16.5" customHeight="1">
      <c r="C32" s="390" t="s">
        <v>176</v>
      </c>
      <c r="D32" s="391"/>
      <c r="E32" s="391"/>
      <c r="F32" s="391"/>
      <c r="G32" s="391"/>
      <c r="H32" s="392"/>
      <c r="I32" s="396">
        <v>0</v>
      </c>
      <c r="J32" s="397"/>
      <c r="K32" s="397"/>
      <c r="L32" s="397"/>
      <c r="M32" s="397"/>
      <c r="N32" s="398"/>
      <c r="O32" s="375">
        <v>0</v>
      </c>
      <c r="P32" s="375"/>
      <c r="Q32" s="375"/>
      <c r="R32" s="375"/>
      <c r="S32" s="375"/>
      <c r="T32" s="375"/>
      <c r="U32" s="376"/>
      <c r="V32" s="376"/>
      <c r="W32" s="376"/>
      <c r="X32" s="376"/>
      <c r="Y32" s="376"/>
      <c r="Z32" s="376"/>
      <c r="AA32" s="376"/>
      <c r="AB32" s="376"/>
      <c r="AC32" s="376"/>
      <c r="AD32" s="376"/>
      <c r="AE32" s="376"/>
      <c r="AF32" s="376"/>
    </row>
    <row r="33" spans="1:35" ht="45" customHeight="1">
      <c r="C33" s="399" t="s">
        <v>177</v>
      </c>
      <c r="D33" s="391"/>
      <c r="E33" s="391"/>
      <c r="F33" s="391"/>
      <c r="G33" s="391"/>
      <c r="H33" s="392"/>
      <c r="I33" s="396">
        <v>0</v>
      </c>
      <c r="J33" s="397"/>
      <c r="K33" s="397"/>
      <c r="L33" s="397"/>
      <c r="M33" s="397"/>
      <c r="N33" s="398"/>
      <c r="O33" s="375">
        <v>0</v>
      </c>
      <c r="P33" s="375"/>
      <c r="Q33" s="375"/>
      <c r="R33" s="375"/>
      <c r="S33" s="375"/>
      <c r="T33" s="375"/>
      <c r="U33" s="376"/>
      <c r="V33" s="376"/>
      <c r="W33" s="376"/>
      <c r="X33" s="376"/>
      <c r="Y33" s="376"/>
      <c r="Z33" s="376"/>
      <c r="AA33" s="376"/>
      <c r="AB33" s="376"/>
      <c r="AC33" s="376"/>
      <c r="AD33" s="376"/>
      <c r="AE33" s="376"/>
      <c r="AF33" s="376"/>
    </row>
    <row r="34" spans="1:35">
      <c r="C34" s="390" t="s">
        <v>178</v>
      </c>
      <c r="D34" s="391"/>
      <c r="E34" s="391"/>
      <c r="F34" s="391"/>
      <c r="G34" s="391"/>
      <c r="H34" s="392"/>
      <c r="I34" s="393">
        <v>300000000</v>
      </c>
      <c r="J34" s="394"/>
      <c r="K34" s="394"/>
      <c r="L34" s="394"/>
      <c r="M34" s="394"/>
      <c r="N34" s="395"/>
      <c r="O34" s="375">
        <v>300000000</v>
      </c>
      <c r="P34" s="375"/>
      <c r="Q34" s="375"/>
      <c r="R34" s="375"/>
      <c r="S34" s="375"/>
      <c r="T34" s="375"/>
      <c r="U34" s="376"/>
      <c r="V34" s="376"/>
      <c r="W34" s="376"/>
      <c r="X34" s="376"/>
      <c r="Y34" s="376"/>
      <c r="Z34" s="376"/>
      <c r="AA34" s="376"/>
      <c r="AB34" s="376"/>
      <c r="AC34" s="376"/>
      <c r="AD34" s="376"/>
      <c r="AE34" s="376"/>
      <c r="AF34" s="376"/>
      <c r="AH34" s="75"/>
    </row>
    <row r="35" spans="1:35">
      <c r="C35" s="390" t="s">
        <v>179</v>
      </c>
      <c r="D35" s="391"/>
      <c r="E35" s="391"/>
      <c r="F35" s="391"/>
      <c r="G35" s="391"/>
      <c r="H35" s="392"/>
      <c r="I35" s="393">
        <v>54832509680</v>
      </c>
      <c r="J35" s="394"/>
      <c r="K35" s="394"/>
      <c r="L35" s="394"/>
      <c r="M35" s="394"/>
      <c r="N35" s="395"/>
      <c r="O35" s="375">
        <v>300000000</v>
      </c>
      <c r="P35" s="375"/>
      <c r="Q35" s="375"/>
      <c r="R35" s="375"/>
      <c r="S35" s="375"/>
      <c r="T35" s="375"/>
      <c r="U35" s="376"/>
      <c r="V35" s="376"/>
      <c r="W35" s="376"/>
      <c r="X35" s="376"/>
      <c r="Y35" s="376"/>
      <c r="Z35" s="376"/>
      <c r="AA35" s="376"/>
      <c r="AB35" s="376"/>
      <c r="AC35" s="376"/>
      <c r="AD35" s="376"/>
      <c r="AE35" s="376"/>
      <c r="AF35" s="376"/>
      <c r="AH35" s="76"/>
    </row>
    <row r="36" spans="1:35" ht="5.25" customHeight="1">
      <c r="AH36" s="76"/>
    </row>
    <row r="37" spans="1:35">
      <c r="D37" s="307" t="s">
        <v>180</v>
      </c>
      <c r="E37" s="307"/>
      <c r="F37" s="307"/>
      <c r="G37" s="307"/>
      <c r="H37" s="307"/>
      <c r="I37" s="307"/>
      <c r="J37" s="307"/>
      <c r="K37" s="307"/>
      <c r="L37" s="307"/>
      <c r="M37" s="307"/>
      <c r="N37" s="307"/>
      <c r="O37" s="307"/>
      <c r="P37" s="307"/>
      <c r="Q37" s="307"/>
      <c r="R37" s="307"/>
      <c r="S37" s="307"/>
      <c r="T37" s="307"/>
      <c r="U37" s="307"/>
      <c r="V37" s="307"/>
      <c r="W37" s="307"/>
      <c r="X37" s="307"/>
      <c r="Y37" s="307"/>
      <c r="Z37" s="307"/>
      <c r="AA37" s="307"/>
      <c r="AB37" s="307"/>
      <c r="AC37" s="307"/>
      <c r="AD37" s="307"/>
      <c r="AE37" s="307"/>
      <c r="AF37" s="307"/>
    </row>
    <row r="39" spans="1:35">
      <c r="D39" s="77" t="s">
        <v>181</v>
      </c>
      <c r="AA39" s="388" t="s">
        <v>152</v>
      </c>
      <c r="AB39" s="388"/>
      <c r="AC39" s="388"/>
      <c r="AD39" s="388"/>
      <c r="AE39" s="388"/>
      <c r="AF39" s="388"/>
    </row>
    <row r="40" spans="1:35" ht="25.5" customHeight="1">
      <c r="A40" s="62"/>
      <c r="B40" s="62"/>
      <c r="C40" s="389" t="s">
        <v>153</v>
      </c>
      <c r="D40" s="389"/>
      <c r="E40" s="389"/>
      <c r="F40" s="389"/>
      <c r="G40" s="389"/>
      <c r="H40" s="389"/>
      <c r="I40" s="63"/>
      <c r="J40" s="64"/>
      <c r="K40" s="65" t="s">
        <v>154</v>
      </c>
      <c r="L40" s="66">
        <f>L10</f>
        <v>2</v>
      </c>
      <c r="M40" s="67" t="s">
        <v>155</v>
      </c>
      <c r="N40" s="64"/>
      <c r="O40" s="68"/>
      <c r="P40" s="69"/>
      <c r="Q40" s="70" t="s">
        <v>154</v>
      </c>
      <c r="R40" s="70">
        <f>R10</f>
        <v>1</v>
      </c>
      <c r="S40" s="69" t="s">
        <v>155</v>
      </c>
      <c r="T40" s="69"/>
      <c r="U40" s="68"/>
      <c r="V40" s="69"/>
      <c r="W40" s="70" t="s">
        <v>154</v>
      </c>
      <c r="X40" s="70" t="str">
        <f>X10</f>
        <v>-</v>
      </c>
      <c r="Y40" s="70" t="s">
        <v>155</v>
      </c>
      <c r="Z40" s="69"/>
      <c r="AA40" s="68"/>
      <c r="AB40" s="69"/>
      <c r="AC40" s="70" t="s">
        <v>154</v>
      </c>
      <c r="AD40" s="70" t="str">
        <f>AD10</f>
        <v>-</v>
      </c>
      <c r="AE40" s="70" t="s">
        <v>155</v>
      </c>
      <c r="AF40" s="71"/>
      <c r="AG40" s="57"/>
    </row>
    <row r="41" spans="1:35" ht="25.5" customHeight="1">
      <c r="A41" s="62"/>
      <c r="B41" s="62"/>
      <c r="C41" s="382" t="s">
        <v>182</v>
      </c>
      <c r="D41" s="382"/>
      <c r="E41" s="382"/>
      <c r="F41" s="382"/>
      <c r="G41" s="382"/>
      <c r="H41" s="382"/>
      <c r="I41" s="383">
        <v>0</v>
      </c>
      <c r="J41" s="383"/>
      <c r="K41" s="383"/>
      <c r="L41" s="383"/>
      <c r="M41" s="383"/>
      <c r="N41" s="383"/>
      <c r="O41" s="375">
        <v>0</v>
      </c>
      <c r="P41" s="375"/>
      <c r="Q41" s="375"/>
      <c r="R41" s="375"/>
      <c r="S41" s="375"/>
      <c r="T41" s="375"/>
      <c r="U41" s="376"/>
      <c r="V41" s="376"/>
      <c r="W41" s="376"/>
      <c r="X41" s="376"/>
      <c r="Y41" s="376"/>
      <c r="Z41" s="376"/>
      <c r="AA41" s="376"/>
      <c r="AB41" s="376"/>
      <c r="AC41" s="376"/>
      <c r="AD41" s="376"/>
      <c r="AE41" s="376"/>
      <c r="AF41" s="376"/>
      <c r="AG41" s="57"/>
    </row>
    <row r="42" spans="1:35" s="80" customFormat="1" ht="25.5" customHeight="1">
      <c r="A42" s="78"/>
      <c r="B42" s="78"/>
      <c r="C42" s="386" t="s">
        <v>183</v>
      </c>
      <c r="D42" s="386"/>
      <c r="E42" s="386"/>
      <c r="F42" s="386"/>
      <c r="G42" s="386"/>
      <c r="H42" s="386"/>
      <c r="I42" s="387">
        <f>IF(ISERROR(I41/((I47+I48)/2)*100),"-",I41/((I47+I48)/2))</f>
        <v>0</v>
      </c>
      <c r="J42" s="387"/>
      <c r="K42" s="387"/>
      <c r="L42" s="387"/>
      <c r="M42" s="387"/>
      <c r="N42" s="387"/>
      <c r="O42" s="387" t="str">
        <f>IF(ISERROR(O41/((O47+O48)/2)*100),"-",O41/((O47+O48)/2))</f>
        <v>-</v>
      </c>
      <c r="P42" s="387"/>
      <c r="Q42" s="387"/>
      <c r="R42" s="387"/>
      <c r="S42" s="387"/>
      <c r="T42" s="387"/>
      <c r="U42" s="387" t="str">
        <f>IF(ISERROR(U41/((U47+U48)/2)*100),"-",U41/((U47+U48)/2))</f>
        <v>-</v>
      </c>
      <c r="V42" s="387"/>
      <c r="W42" s="387"/>
      <c r="X42" s="387"/>
      <c r="Y42" s="387"/>
      <c r="Z42" s="387"/>
      <c r="AA42" s="387" t="str">
        <f>IF(ISERROR(AA41/((AA47+AA48)/2)*100),"-",AA41/((AA47+AA48)/2))</f>
        <v>-</v>
      </c>
      <c r="AB42" s="387"/>
      <c r="AC42" s="387"/>
      <c r="AD42" s="387"/>
      <c r="AE42" s="387"/>
      <c r="AF42" s="387"/>
      <c r="AG42" s="57"/>
      <c r="AH42" s="79"/>
      <c r="AI42" s="79"/>
    </row>
    <row r="43" spans="1:35" s="80" customFormat="1" ht="25.5" customHeight="1">
      <c r="A43" s="78"/>
      <c r="B43" s="78"/>
      <c r="C43" s="382" t="s">
        <v>184</v>
      </c>
      <c r="D43" s="382"/>
      <c r="E43" s="382"/>
      <c r="F43" s="382"/>
      <c r="G43" s="382"/>
      <c r="H43" s="382"/>
      <c r="I43" s="384">
        <f>IF(ISERROR(I42*365/I31),"-",I42*365/I31)</f>
        <v>0</v>
      </c>
      <c r="J43" s="384"/>
      <c r="K43" s="384"/>
      <c r="L43" s="384"/>
      <c r="M43" s="384"/>
      <c r="N43" s="384"/>
      <c r="O43" s="384" t="str">
        <f>IF(ISERROR(O42*365/O31),"-",O42*365/O31)</f>
        <v>-</v>
      </c>
      <c r="P43" s="384"/>
      <c r="Q43" s="384"/>
      <c r="R43" s="384"/>
      <c r="S43" s="384"/>
      <c r="T43" s="384"/>
      <c r="U43" s="385" t="str">
        <f>IF(ISERROR(U42*365/U31),"-",U42*365/U31)</f>
        <v>-</v>
      </c>
      <c r="V43" s="385"/>
      <c r="W43" s="385"/>
      <c r="X43" s="385"/>
      <c r="Y43" s="385"/>
      <c r="Z43" s="385"/>
      <c r="AA43" s="385" t="str">
        <f>IF(ISERROR(AA42*365/AA31),"-",AA42*365/AA31)</f>
        <v>-</v>
      </c>
      <c r="AB43" s="385"/>
      <c r="AC43" s="385"/>
      <c r="AD43" s="385"/>
      <c r="AE43" s="385"/>
      <c r="AF43" s="385"/>
      <c r="AG43" s="57"/>
      <c r="AH43" s="79"/>
      <c r="AI43" s="79"/>
    </row>
    <row r="44" spans="1:35" ht="25.5" customHeight="1">
      <c r="A44" s="62"/>
      <c r="B44" s="62"/>
      <c r="C44" s="382" t="s">
        <v>185</v>
      </c>
      <c r="D44" s="382"/>
      <c r="E44" s="382"/>
      <c r="F44" s="382"/>
      <c r="G44" s="382"/>
      <c r="H44" s="382"/>
      <c r="I44" s="383">
        <v>0</v>
      </c>
      <c r="J44" s="383"/>
      <c r="K44" s="383"/>
      <c r="L44" s="383"/>
      <c r="M44" s="383"/>
      <c r="N44" s="383"/>
      <c r="O44" s="375">
        <v>0</v>
      </c>
      <c r="P44" s="375"/>
      <c r="Q44" s="375"/>
      <c r="R44" s="375"/>
      <c r="S44" s="375"/>
      <c r="T44" s="375"/>
      <c r="U44" s="376"/>
      <c r="V44" s="376"/>
      <c r="W44" s="376"/>
      <c r="X44" s="376"/>
      <c r="Y44" s="376"/>
      <c r="Z44" s="376"/>
      <c r="AA44" s="376"/>
      <c r="AB44" s="376"/>
      <c r="AC44" s="376"/>
      <c r="AD44" s="376"/>
      <c r="AE44" s="376"/>
      <c r="AF44" s="376"/>
      <c r="AG44" s="57"/>
    </row>
    <row r="45" spans="1:35" s="80" customFormat="1" ht="25.5" customHeight="1">
      <c r="A45" s="78"/>
      <c r="B45" s="78"/>
      <c r="C45" s="382" t="s">
        <v>186</v>
      </c>
      <c r="D45" s="382"/>
      <c r="E45" s="382"/>
      <c r="F45" s="382"/>
      <c r="G45" s="382"/>
      <c r="H45" s="382"/>
      <c r="I45" s="384">
        <f>IF(ISERROR(I44/((I49+I50)/2)*100),"-",I44/((I49+I50)/2))</f>
        <v>0</v>
      </c>
      <c r="J45" s="384"/>
      <c r="K45" s="384"/>
      <c r="L45" s="384"/>
      <c r="M45" s="384"/>
      <c r="N45" s="384"/>
      <c r="O45" s="384">
        <f>IF(ISERROR(O44/((O49+O50)/2)*100),"-",O44/((O49+O50)/2))</f>
        <v>0</v>
      </c>
      <c r="P45" s="384"/>
      <c r="Q45" s="384"/>
      <c r="R45" s="384"/>
      <c r="S45" s="384"/>
      <c r="T45" s="384"/>
      <c r="U45" s="385" t="str">
        <f>IF(ISERROR(U44/((U49+U50)/2)*100),"-",U44/((U49+U50)/2))</f>
        <v>-</v>
      </c>
      <c r="V45" s="385"/>
      <c r="W45" s="385"/>
      <c r="X45" s="385"/>
      <c r="Y45" s="385"/>
      <c r="Z45" s="385"/>
      <c r="AA45" s="385" t="str">
        <f>IF(ISERROR(AA44/((AA49+AA50)/2)*100),"-",AA44/((AA49+AA50)/2))</f>
        <v>-</v>
      </c>
      <c r="AB45" s="385"/>
      <c r="AC45" s="385"/>
      <c r="AD45" s="385"/>
      <c r="AE45" s="385"/>
      <c r="AF45" s="385"/>
      <c r="AG45" s="57"/>
      <c r="AH45" s="79"/>
      <c r="AI45" s="79"/>
    </row>
    <row r="46" spans="1:35" s="80" customFormat="1" ht="25.5" customHeight="1" thickBot="1">
      <c r="A46" s="78"/>
      <c r="B46" s="78"/>
      <c r="C46" s="377" t="s">
        <v>187</v>
      </c>
      <c r="D46" s="377"/>
      <c r="E46" s="377"/>
      <c r="F46" s="377"/>
      <c r="G46" s="377"/>
      <c r="H46" s="377"/>
      <c r="I46" s="378">
        <f>IF(ISERROR(I45*365/I31),"-",I45*365/I31)</f>
        <v>0</v>
      </c>
      <c r="J46" s="378"/>
      <c r="K46" s="378"/>
      <c r="L46" s="378"/>
      <c r="M46" s="378"/>
      <c r="N46" s="378"/>
      <c r="O46" s="378">
        <f>IF(ISERROR(O45*365/O31),"-",O45*365/O31)</f>
        <v>0</v>
      </c>
      <c r="P46" s="378"/>
      <c r="Q46" s="378"/>
      <c r="R46" s="378"/>
      <c r="S46" s="378"/>
      <c r="T46" s="378"/>
      <c r="U46" s="379" t="str">
        <f>IF(ISERROR(U45*365/U31),"-",U45*365/U31)</f>
        <v>-</v>
      </c>
      <c r="V46" s="379"/>
      <c r="W46" s="379"/>
      <c r="X46" s="379"/>
      <c r="Y46" s="379"/>
      <c r="Z46" s="379"/>
      <c r="AA46" s="379" t="str">
        <f>IF(ISERROR(AA45*365/AA31),"-",AA45*365/AA31)</f>
        <v>-</v>
      </c>
      <c r="AB46" s="379"/>
      <c r="AC46" s="379"/>
      <c r="AD46" s="379"/>
      <c r="AE46" s="379"/>
      <c r="AF46" s="379"/>
      <c r="AG46" s="57"/>
      <c r="AH46" s="79"/>
      <c r="AI46" s="79"/>
    </row>
    <row r="47" spans="1:35" ht="23.25" customHeight="1">
      <c r="C47" s="380" t="s">
        <v>188</v>
      </c>
      <c r="D47" s="380"/>
      <c r="E47" s="380"/>
      <c r="F47" s="380"/>
      <c r="G47" s="380"/>
      <c r="H47" s="380"/>
      <c r="I47" s="381">
        <v>0</v>
      </c>
      <c r="J47" s="381"/>
      <c r="K47" s="381"/>
      <c r="L47" s="381"/>
      <c r="M47" s="381"/>
      <c r="N47" s="381"/>
      <c r="O47" s="381">
        <v>0</v>
      </c>
      <c r="P47" s="381"/>
      <c r="Q47" s="381"/>
      <c r="R47" s="381"/>
      <c r="S47" s="381"/>
      <c r="T47" s="381"/>
      <c r="U47" s="381"/>
      <c r="V47" s="381"/>
      <c r="W47" s="381"/>
      <c r="X47" s="381"/>
      <c r="Y47" s="381"/>
      <c r="Z47" s="381"/>
      <c r="AA47" s="381"/>
      <c r="AB47" s="381"/>
      <c r="AC47" s="381"/>
      <c r="AD47" s="381"/>
      <c r="AE47" s="381"/>
      <c r="AF47" s="381"/>
      <c r="AH47" s="75"/>
    </row>
    <row r="48" spans="1:35" ht="23.25" customHeight="1">
      <c r="C48" s="374" t="s">
        <v>189</v>
      </c>
      <c r="D48" s="374"/>
      <c r="E48" s="374"/>
      <c r="F48" s="374"/>
      <c r="G48" s="374"/>
      <c r="H48" s="374"/>
      <c r="I48" s="375">
        <v>9350125000</v>
      </c>
      <c r="J48" s="375"/>
      <c r="K48" s="375"/>
      <c r="L48" s="375"/>
      <c r="M48" s="375"/>
      <c r="N48" s="375"/>
      <c r="O48" s="375">
        <v>0</v>
      </c>
      <c r="P48" s="375"/>
      <c r="Q48" s="375"/>
      <c r="R48" s="375"/>
      <c r="S48" s="375"/>
      <c r="T48" s="375"/>
      <c r="U48" s="376"/>
      <c r="V48" s="376"/>
      <c r="W48" s="376"/>
      <c r="X48" s="376"/>
      <c r="Y48" s="376"/>
      <c r="Z48" s="376"/>
      <c r="AA48" s="376"/>
      <c r="AB48" s="376"/>
      <c r="AC48" s="376"/>
      <c r="AD48" s="376"/>
      <c r="AE48" s="376"/>
      <c r="AF48" s="376"/>
      <c r="AH48" s="76"/>
    </row>
    <row r="49" spans="1:39" ht="23.25" customHeight="1">
      <c r="C49" s="374" t="s">
        <v>190</v>
      </c>
      <c r="D49" s="374"/>
      <c r="E49" s="374"/>
      <c r="F49" s="374"/>
      <c r="G49" s="374"/>
      <c r="H49" s="374"/>
      <c r="I49" s="375">
        <v>300000000</v>
      </c>
      <c r="J49" s="375"/>
      <c r="K49" s="375"/>
      <c r="L49" s="375"/>
      <c r="M49" s="375"/>
      <c r="N49" s="375"/>
      <c r="O49" s="375">
        <v>300000000</v>
      </c>
      <c r="P49" s="375"/>
      <c r="Q49" s="375"/>
      <c r="R49" s="375"/>
      <c r="S49" s="375"/>
      <c r="T49" s="375"/>
      <c r="U49" s="376"/>
      <c r="V49" s="376"/>
      <c r="W49" s="376"/>
      <c r="X49" s="376"/>
      <c r="Y49" s="376"/>
      <c r="Z49" s="376"/>
      <c r="AA49" s="376"/>
      <c r="AB49" s="376"/>
      <c r="AC49" s="376"/>
      <c r="AD49" s="376"/>
      <c r="AE49" s="376"/>
      <c r="AF49" s="376"/>
      <c r="AH49" s="75"/>
    </row>
    <row r="50" spans="1:39" s="58" customFormat="1" ht="23.25" customHeight="1">
      <c r="C50" s="374" t="s">
        <v>191</v>
      </c>
      <c r="D50" s="374"/>
      <c r="E50" s="374"/>
      <c r="F50" s="374"/>
      <c r="G50" s="374"/>
      <c r="H50" s="374"/>
      <c r="I50" s="375">
        <f>3687500000+625000000+62500000</f>
        <v>4375000000</v>
      </c>
      <c r="J50" s="375"/>
      <c r="K50" s="375"/>
      <c r="L50" s="375"/>
      <c r="M50" s="375"/>
      <c r="N50" s="375"/>
      <c r="O50" s="375">
        <v>300000000</v>
      </c>
      <c r="P50" s="375"/>
      <c r="Q50" s="375"/>
      <c r="R50" s="375"/>
      <c r="S50" s="375"/>
      <c r="T50" s="375"/>
      <c r="U50" s="376"/>
      <c r="V50" s="376"/>
      <c r="W50" s="376"/>
      <c r="X50" s="376"/>
      <c r="Y50" s="376"/>
      <c r="Z50" s="376"/>
      <c r="AA50" s="376"/>
      <c r="AB50" s="376"/>
      <c r="AC50" s="376"/>
      <c r="AD50" s="376"/>
      <c r="AE50" s="376"/>
      <c r="AF50" s="376"/>
      <c r="AH50" s="76"/>
      <c r="AJ50" s="72"/>
      <c r="AK50" s="72"/>
      <c r="AL50" s="72"/>
      <c r="AM50" s="72"/>
    </row>
    <row r="51" spans="1:39" s="58" customFormat="1" ht="5.25" customHeight="1">
      <c r="AH51" s="76"/>
      <c r="AJ51" s="72"/>
      <c r="AK51" s="72"/>
      <c r="AL51" s="72"/>
      <c r="AM51" s="72"/>
    </row>
    <row r="52" spans="1:39" s="58" customFormat="1">
      <c r="D52" s="307" t="s">
        <v>180</v>
      </c>
      <c r="E52" s="307"/>
      <c r="F52" s="307"/>
      <c r="G52" s="307"/>
      <c r="H52" s="307"/>
      <c r="I52" s="307"/>
      <c r="J52" s="307"/>
      <c r="K52" s="307"/>
      <c r="L52" s="307"/>
      <c r="M52" s="307"/>
      <c r="N52" s="307"/>
      <c r="O52" s="307"/>
      <c r="P52" s="307"/>
      <c r="Q52" s="307"/>
      <c r="R52" s="307"/>
      <c r="S52" s="307"/>
      <c r="T52" s="307"/>
      <c r="U52" s="307"/>
      <c r="V52" s="307"/>
      <c r="W52" s="307"/>
      <c r="X52" s="307"/>
      <c r="Y52" s="307"/>
      <c r="Z52" s="307"/>
      <c r="AA52" s="307"/>
      <c r="AB52" s="307"/>
      <c r="AC52" s="307"/>
      <c r="AD52" s="307"/>
      <c r="AE52" s="307"/>
      <c r="AF52" s="307"/>
      <c r="AJ52" s="72"/>
      <c r="AK52" s="72"/>
      <c r="AL52" s="72"/>
      <c r="AM52" s="72"/>
    </row>
    <row r="57" spans="1:39" s="58" customFormat="1" ht="103.5" customHeight="1">
      <c r="A57" s="371" t="s">
        <v>192</v>
      </c>
      <c r="B57" s="372"/>
      <c r="C57" s="372"/>
      <c r="D57" s="372"/>
      <c r="E57" s="372"/>
      <c r="F57" s="372"/>
      <c r="G57" s="372"/>
      <c r="H57" s="372"/>
      <c r="I57" s="372"/>
      <c r="J57" s="372"/>
      <c r="K57" s="372"/>
      <c r="L57" s="372"/>
      <c r="M57" s="372"/>
      <c r="N57" s="372"/>
      <c r="O57" s="372"/>
      <c r="P57" s="372"/>
      <c r="Q57" s="372"/>
      <c r="R57" s="372"/>
      <c r="S57" s="372"/>
      <c r="T57" s="372"/>
      <c r="U57" s="372"/>
      <c r="V57" s="372"/>
      <c r="W57" s="372"/>
      <c r="X57" s="372"/>
      <c r="Y57" s="372"/>
      <c r="Z57" s="372"/>
      <c r="AA57" s="372"/>
      <c r="AB57" s="372"/>
      <c r="AC57" s="372"/>
      <c r="AD57" s="372"/>
      <c r="AE57" s="372"/>
      <c r="AF57" s="373"/>
      <c r="AJ57" s="72"/>
      <c r="AK57" s="72"/>
      <c r="AL57" s="72"/>
      <c r="AM57" s="72"/>
    </row>
  </sheetData>
  <sheetProtection formatCells="0" formatColumns="0" formatRows="0"/>
  <protectedRanges>
    <protectedRange sqref="U44:AF44 U47:AF50 U41:AF41" name="범위8_2"/>
    <protectedRange sqref="C6 U29:AF30 O10:AF11 O15:AF16 U32:AF35 I12:AF13 L10 I11:N11 I15:N15" name="범위8"/>
    <protectedRange sqref="O32:T35" name="범위8_1"/>
    <protectedRange sqref="O29:T30" name="범위8_1_1"/>
    <protectedRange sqref="I29:N30" name="범위8_3"/>
    <protectedRange sqref="O44:T44 I47:T50 O41:T41" name="범위8_2_1"/>
  </protectedRanges>
  <mergeCells count="148">
    <mergeCell ref="C10:H10"/>
    <mergeCell ref="C11:H11"/>
    <mergeCell ref="I11:N11"/>
    <mergeCell ref="O11:T11"/>
    <mergeCell ref="U11:Z11"/>
    <mergeCell ref="AA11:AF11"/>
    <mergeCell ref="B2:P2"/>
    <mergeCell ref="C4:P4"/>
    <mergeCell ref="C6:AF6"/>
    <mergeCell ref="C8:W8"/>
    <mergeCell ref="D9:J9"/>
    <mergeCell ref="K9:M9"/>
    <mergeCell ref="AA9:AF9"/>
    <mergeCell ref="C12:H12"/>
    <mergeCell ref="I12:N12"/>
    <mergeCell ref="O12:T12"/>
    <mergeCell ref="U12:Z12"/>
    <mergeCell ref="AA12:AF12"/>
    <mergeCell ref="C13:H13"/>
    <mergeCell ref="I13:N13"/>
    <mergeCell ref="O13:T13"/>
    <mergeCell ref="U13:Z13"/>
    <mergeCell ref="AA13:AF13"/>
    <mergeCell ref="C14:H14"/>
    <mergeCell ref="I14:N14"/>
    <mergeCell ref="O14:T14"/>
    <mergeCell ref="U14:Z14"/>
    <mergeCell ref="AA14:AF14"/>
    <mergeCell ref="C15:H15"/>
    <mergeCell ref="I15:N15"/>
    <mergeCell ref="O15:T15"/>
    <mergeCell ref="U15:Z15"/>
    <mergeCell ref="AA15:AF1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30:H30"/>
    <mergeCell ref="I30:N30"/>
    <mergeCell ref="O30:T30"/>
    <mergeCell ref="U30:Z30"/>
    <mergeCell ref="AA30:AF30"/>
    <mergeCell ref="C31:H31"/>
    <mergeCell ref="I31:N31"/>
    <mergeCell ref="O31:T31"/>
    <mergeCell ref="U31:Z31"/>
    <mergeCell ref="AA31:AF31"/>
    <mergeCell ref="C32:H32"/>
    <mergeCell ref="I32:N32"/>
    <mergeCell ref="O32:T32"/>
    <mergeCell ref="U32:Z32"/>
    <mergeCell ref="AA32:AF32"/>
    <mergeCell ref="C33:H33"/>
    <mergeCell ref="I33:N33"/>
    <mergeCell ref="O33:T33"/>
    <mergeCell ref="U33:Z33"/>
    <mergeCell ref="AA33:AF3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42:H42"/>
    <mergeCell ref="I42:N42"/>
    <mergeCell ref="O42:T42"/>
    <mergeCell ref="U42:Z42"/>
    <mergeCell ref="AA42:AF42"/>
    <mergeCell ref="C43:H43"/>
    <mergeCell ref="I43:N43"/>
    <mergeCell ref="O43:T43"/>
    <mergeCell ref="U43:Z43"/>
    <mergeCell ref="AA43:AF43"/>
    <mergeCell ref="C44:H44"/>
    <mergeCell ref="I44:N44"/>
    <mergeCell ref="O44:T44"/>
    <mergeCell ref="U44:Z44"/>
    <mergeCell ref="AA44:AF44"/>
    <mergeCell ref="C45:H45"/>
    <mergeCell ref="I45:N45"/>
    <mergeCell ref="O45:T45"/>
    <mergeCell ref="U45:Z45"/>
    <mergeCell ref="AA45:AF45"/>
    <mergeCell ref="C46:H46"/>
    <mergeCell ref="I46:N46"/>
    <mergeCell ref="O46:T46"/>
    <mergeCell ref="U46:Z46"/>
    <mergeCell ref="AA46:AF46"/>
    <mergeCell ref="C47:H47"/>
    <mergeCell ref="I47:N47"/>
    <mergeCell ref="O47:T47"/>
    <mergeCell ref="U47:Z47"/>
    <mergeCell ref="AA47:AF47"/>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sheetPr codeName="Sheet9"/>
  <dimension ref="A2:AT26"/>
  <sheetViews>
    <sheetView showZeros="0" view="pageBreakPreview" zoomScaleNormal="85" zoomScaleSheetLayoutView="100" workbookViewId="0">
      <selection activeCell="AN16" sqref="AN16"/>
    </sheetView>
  </sheetViews>
  <sheetFormatPr defaultRowHeight="17.399999999999999"/>
  <cols>
    <col min="1" max="3" width="1.09765625" style="1" customWidth="1"/>
    <col min="4" max="4" width="2.59765625" style="1" customWidth="1"/>
    <col min="5" max="13" width="2.3984375" style="1" customWidth="1"/>
    <col min="14" max="18" width="2.5" style="1" customWidth="1"/>
    <col min="19" max="21" width="2.3984375" style="1" customWidth="1"/>
    <col min="22" max="26" width="2.5" style="1" customWidth="1"/>
    <col min="27" max="36" width="2.3984375" style="1" customWidth="1"/>
    <col min="37" max="37" width="4.19921875" style="1" customWidth="1"/>
    <col min="38" max="38" width="12.69921875" style="1" bestFit="1" customWidth="1"/>
    <col min="39" max="39" width="12.8984375" style="1" bestFit="1" customWidth="1"/>
    <col min="40" max="40" width="9" style="1"/>
    <col min="41" max="41" width="12.69921875" style="1" bestFit="1" customWidth="1"/>
    <col min="42" max="42" width="9" style="1"/>
  </cols>
  <sheetData>
    <row r="2" spans="1:46" s="1" customFormat="1">
      <c r="A2" s="250" t="s">
        <v>193</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c r="AQ2"/>
      <c r="AR2"/>
      <c r="AS2"/>
      <c r="AT2"/>
    </row>
    <row r="3" spans="1:46" s="1" customFormat="1">
      <c r="A3" s="82"/>
      <c r="B3" s="82"/>
      <c r="C3" s="82"/>
      <c r="D3" s="82"/>
      <c r="E3" s="82"/>
      <c r="F3" s="82"/>
      <c r="G3" s="82"/>
      <c r="H3" s="82"/>
      <c r="I3" s="82"/>
      <c r="J3" s="82"/>
      <c r="K3" s="82"/>
      <c r="L3" s="82"/>
      <c r="M3" s="82"/>
      <c r="N3" s="82"/>
      <c r="O3" s="82"/>
      <c r="P3" s="82"/>
      <c r="Q3" s="82"/>
      <c r="R3" s="82"/>
      <c r="S3" s="82"/>
      <c r="T3" s="82"/>
      <c r="U3" s="82"/>
      <c r="V3" s="82"/>
      <c r="W3" s="82"/>
      <c r="X3" s="82"/>
      <c r="Y3" s="82"/>
      <c r="Z3" s="82"/>
      <c r="AA3" s="82"/>
      <c r="AB3" s="82"/>
      <c r="AC3" s="82"/>
      <c r="AD3" s="82"/>
      <c r="AE3" s="82"/>
      <c r="AF3" s="82"/>
      <c r="AG3" s="82"/>
      <c r="AH3" s="82"/>
      <c r="AI3" s="82"/>
      <c r="AJ3" s="82"/>
      <c r="AK3" s="82"/>
      <c r="AQ3"/>
      <c r="AR3"/>
      <c r="AS3"/>
      <c r="AT3"/>
    </row>
    <row r="4" spans="1:46" s="1" customFormat="1">
      <c r="A4" s="251" t="s">
        <v>194</v>
      </c>
      <c r="B4" s="251"/>
      <c r="C4" s="251"/>
      <c r="D4" s="251"/>
      <c r="E4" s="251"/>
      <c r="F4" s="251"/>
      <c r="G4" s="251"/>
      <c r="H4" s="251"/>
      <c r="I4" s="251"/>
      <c r="J4" s="251"/>
      <c r="K4" s="251"/>
      <c r="L4" s="251"/>
      <c r="M4" s="251"/>
      <c r="N4" s="251"/>
      <c r="O4" s="251"/>
      <c r="P4" s="251"/>
      <c r="Q4" s="251"/>
      <c r="R4" s="251"/>
      <c r="S4" s="251"/>
      <c r="T4" s="251"/>
      <c r="U4" s="251"/>
      <c r="V4" s="251"/>
      <c r="W4" s="251"/>
      <c r="X4" s="251"/>
      <c r="Y4" s="251"/>
      <c r="Z4" s="251"/>
      <c r="AA4" s="251"/>
      <c r="AB4" s="251"/>
      <c r="AC4" s="251"/>
      <c r="AD4" s="251"/>
      <c r="AE4" s="251"/>
      <c r="AF4" s="251"/>
      <c r="AG4" s="251"/>
      <c r="AH4" s="17"/>
      <c r="AI4" s="17"/>
      <c r="AJ4" s="17"/>
      <c r="AK4" s="35"/>
      <c r="AL4" s="14"/>
    </row>
    <row r="5" spans="1:46" s="1" customFormat="1">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35"/>
      <c r="AL5" s="14"/>
      <c r="AQ5"/>
      <c r="AR5"/>
      <c r="AS5"/>
      <c r="AT5"/>
    </row>
    <row r="6" spans="1:46" s="1" customFormat="1">
      <c r="AA6" s="452" t="s">
        <v>195</v>
      </c>
      <c r="AB6" s="452"/>
      <c r="AC6" s="452"/>
      <c r="AD6" s="452"/>
      <c r="AE6" s="452"/>
      <c r="AF6" s="452"/>
      <c r="AG6" s="452"/>
      <c r="AH6" s="452"/>
      <c r="AI6" s="452"/>
      <c r="AJ6" s="452"/>
      <c r="AK6" s="452"/>
      <c r="AQ6"/>
      <c r="AR6"/>
      <c r="AS6"/>
      <c r="AT6"/>
    </row>
    <row r="7" spans="1:46" s="1" customFormat="1" ht="20.100000000000001" customHeight="1">
      <c r="C7" s="453" t="s">
        <v>196</v>
      </c>
      <c r="D7" s="454"/>
      <c r="E7" s="454"/>
      <c r="F7" s="454"/>
      <c r="G7" s="454"/>
      <c r="H7" s="454"/>
      <c r="I7" s="454"/>
      <c r="J7" s="454"/>
      <c r="K7" s="454"/>
      <c r="L7" s="454"/>
      <c r="M7" s="455"/>
      <c r="N7" s="460" t="s">
        <v>1049</v>
      </c>
      <c r="O7" s="461"/>
      <c r="P7" s="461"/>
      <c r="Q7" s="461"/>
      <c r="R7" s="461"/>
      <c r="S7" s="461"/>
      <c r="T7" s="461"/>
      <c r="U7" s="462"/>
      <c r="V7" s="460" t="s">
        <v>1050</v>
      </c>
      <c r="W7" s="461"/>
      <c r="X7" s="461"/>
      <c r="Y7" s="461"/>
      <c r="Z7" s="461"/>
      <c r="AA7" s="461"/>
      <c r="AB7" s="461"/>
      <c r="AC7" s="462"/>
      <c r="AD7" s="463" t="s">
        <v>197</v>
      </c>
      <c r="AE7" s="454"/>
      <c r="AF7" s="454"/>
      <c r="AG7" s="454"/>
      <c r="AH7" s="454"/>
      <c r="AI7" s="454"/>
      <c r="AJ7" s="454"/>
      <c r="AK7" s="455"/>
      <c r="AQ7"/>
      <c r="AR7"/>
      <c r="AS7"/>
      <c r="AT7"/>
    </row>
    <row r="8" spans="1:46" s="1" customFormat="1" ht="20.100000000000001" customHeight="1">
      <c r="C8" s="456"/>
      <c r="D8" s="457"/>
      <c r="E8" s="457"/>
      <c r="F8" s="458"/>
      <c r="G8" s="458"/>
      <c r="H8" s="458"/>
      <c r="I8" s="458"/>
      <c r="J8" s="458"/>
      <c r="K8" s="458"/>
      <c r="L8" s="458"/>
      <c r="M8" s="459"/>
      <c r="N8" s="465" t="s">
        <v>198</v>
      </c>
      <c r="O8" s="465"/>
      <c r="P8" s="465"/>
      <c r="Q8" s="465"/>
      <c r="R8" s="465"/>
      <c r="S8" s="465" t="s">
        <v>124</v>
      </c>
      <c r="T8" s="465"/>
      <c r="U8" s="465"/>
      <c r="V8" s="465" t="s">
        <v>198</v>
      </c>
      <c r="W8" s="465"/>
      <c r="X8" s="465"/>
      <c r="Y8" s="465"/>
      <c r="Z8" s="465"/>
      <c r="AA8" s="465" t="s">
        <v>124</v>
      </c>
      <c r="AB8" s="465"/>
      <c r="AC8" s="465"/>
      <c r="AD8" s="464"/>
      <c r="AE8" s="458"/>
      <c r="AF8" s="458"/>
      <c r="AG8" s="458"/>
      <c r="AH8" s="458"/>
      <c r="AI8" s="458"/>
      <c r="AJ8" s="458"/>
      <c r="AK8" s="459"/>
      <c r="AQ8"/>
      <c r="AR8"/>
      <c r="AS8"/>
      <c r="AT8"/>
    </row>
    <row r="9" spans="1:46" s="1" customFormat="1" ht="37.5" customHeight="1">
      <c r="C9" s="448" t="s">
        <v>199</v>
      </c>
      <c r="D9" s="449"/>
      <c r="E9" s="449"/>
      <c r="F9" s="450"/>
      <c r="G9" s="427"/>
      <c r="H9" s="427"/>
      <c r="I9" s="427"/>
      <c r="J9" s="427"/>
      <c r="K9" s="427"/>
      <c r="L9" s="427"/>
      <c r="M9" s="427"/>
      <c r="N9" s="451"/>
      <c r="O9" s="451"/>
      <c r="P9" s="451"/>
      <c r="Q9" s="451"/>
      <c r="R9" s="451"/>
      <c r="S9" s="426">
        <f>IFERROR(N9/SUM($N$9:$R$13)*100,"")</f>
        <v>0</v>
      </c>
      <c r="T9" s="426"/>
      <c r="U9" s="426"/>
      <c r="V9" s="451"/>
      <c r="W9" s="451"/>
      <c r="X9" s="451"/>
      <c r="Y9" s="451"/>
      <c r="Z9" s="451"/>
      <c r="AA9" s="426">
        <f>IFERROR(V9/SUM($V$9:$Z$13)*100,"")</f>
        <v>0</v>
      </c>
      <c r="AB9" s="426"/>
      <c r="AC9" s="426"/>
      <c r="AD9" s="438">
        <f>IFERROR(AA9+AA10,"")</f>
        <v>96.813935738282069</v>
      </c>
      <c r="AE9" s="439"/>
      <c r="AF9" s="439"/>
      <c r="AG9" s="439"/>
      <c r="AH9" s="439"/>
      <c r="AI9" s="439"/>
      <c r="AJ9" s="439"/>
      <c r="AK9" s="440"/>
      <c r="AQ9"/>
      <c r="AR9"/>
      <c r="AS9"/>
      <c r="AT9"/>
    </row>
    <row r="10" spans="1:46" s="1" customFormat="1" ht="37.5" customHeight="1">
      <c r="C10" s="444"/>
      <c r="D10" s="445"/>
      <c r="E10" s="446"/>
      <c r="F10" s="447" t="s">
        <v>200</v>
      </c>
      <c r="G10" s="427"/>
      <c r="H10" s="427"/>
      <c r="I10" s="427"/>
      <c r="J10" s="427"/>
      <c r="K10" s="427"/>
      <c r="L10" s="427"/>
      <c r="M10" s="427"/>
      <c r="N10" s="428">
        <v>88018237392</v>
      </c>
      <c r="O10" s="428"/>
      <c r="P10" s="428"/>
      <c r="Q10" s="428"/>
      <c r="R10" s="428"/>
      <c r="S10" s="429">
        <f>IFERROR(N10/SUM($N$9:$R$13)*100,"")</f>
        <v>96.929457865885809</v>
      </c>
      <c r="T10" s="429"/>
      <c r="U10" s="429"/>
      <c r="V10" s="428">
        <v>130785194291</v>
      </c>
      <c r="W10" s="428"/>
      <c r="X10" s="428"/>
      <c r="Y10" s="428"/>
      <c r="Z10" s="428"/>
      <c r="AA10" s="429">
        <f>IFERROR(V10/SUM($V$9:$Z$13)*100,"")</f>
        <v>96.813935738282069</v>
      </c>
      <c r="AB10" s="429"/>
      <c r="AC10" s="429"/>
      <c r="AD10" s="441"/>
      <c r="AE10" s="442"/>
      <c r="AF10" s="442"/>
      <c r="AG10" s="442"/>
      <c r="AH10" s="442"/>
      <c r="AI10" s="442"/>
      <c r="AJ10" s="442"/>
      <c r="AK10" s="443"/>
      <c r="AQ10"/>
      <c r="AR10"/>
      <c r="AS10"/>
      <c r="AT10"/>
    </row>
    <row r="11" spans="1:46" s="1" customFormat="1" ht="37.5" customHeight="1">
      <c r="C11" s="437" t="s">
        <v>201</v>
      </c>
      <c r="D11" s="437"/>
      <c r="E11" s="437"/>
      <c r="F11" s="427"/>
      <c r="G11" s="427"/>
      <c r="H11" s="427"/>
      <c r="I11" s="427"/>
      <c r="J11" s="427"/>
      <c r="K11" s="427"/>
      <c r="L11" s="427"/>
      <c r="M11" s="427"/>
      <c r="N11" s="428"/>
      <c r="O11" s="428"/>
      <c r="P11" s="428"/>
      <c r="Q11" s="428"/>
      <c r="R11" s="428"/>
      <c r="S11" s="429">
        <f>IFERROR(N11/SUM($N$9:$R$13)*100,"")</f>
        <v>0</v>
      </c>
      <c r="T11" s="429"/>
      <c r="U11" s="429"/>
      <c r="V11" s="428"/>
      <c r="W11" s="428"/>
      <c r="X11" s="428"/>
      <c r="Y11" s="428"/>
      <c r="Z11" s="428"/>
      <c r="AA11" s="429">
        <f>IFERROR(V11/SUM($V$9:$Z$13)*100,"")</f>
        <v>0</v>
      </c>
      <c r="AB11" s="429"/>
      <c r="AC11" s="429"/>
      <c r="AD11" s="430">
        <f>AA11</f>
        <v>0</v>
      </c>
      <c r="AE11" s="431"/>
      <c r="AF11" s="431"/>
      <c r="AG11" s="431"/>
      <c r="AH11" s="431"/>
      <c r="AI11" s="431"/>
      <c r="AJ11" s="431"/>
      <c r="AK11" s="432"/>
      <c r="AQ11"/>
      <c r="AR11"/>
      <c r="AS11"/>
      <c r="AT11"/>
    </row>
    <row r="12" spans="1:46" s="1" customFormat="1" ht="37.5" customHeight="1">
      <c r="C12" s="427" t="s">
        <v>202</v>
      </c>
      <c r="D12" s="427"/>
      <c r="E12" s="427"/>
      <c r="F12" s="427"/>
      <c r="G12" s="427"/>
      <c r="H12" s="427"/>
      <c r="I12" s="427"/>
      <c r="J12" s="427"/>
      <c r="K12" s="427"/>
      <c r="L12" s="427"/>
      <c r="M12" s="427"/>
      <c r="N12" s="428">
        <v>1754755770</v>
      </c>
      <c r="O12" s="428"/>
      <c r="P12" s="428"/>
      <c r="Q12" s="428"/>
      <c r="R12" s="428"/>
      <c r="S12" s="429">
        <f>IFERROR(N12/SUM($N$9:$R$13)*100,"")</f>
        <v>1.9324123103673319</v>
      </c>
      <c r="T12" s="429"/>
      <c r="U12" s="429"/>
      <c r="V12" s="428">
        <v>2060308638</v>
      </c>
      <c r="W12" s="428"/>
      <c r="X12" s="428"/>
      <c r="Y12" s="428"/>
      <c r="Z12" s="428"/>
      <c r="AA12" s="429">
        <f>IFERROR(V12/SUM($V$9:$Z$13)*100,"")</f>
        <v>1.5251465516543241</v>
      </c>
      <c r="AB12" s="429"/>
      <c r="AC12" s="429"/>
      <c r="AD12" s="430">
        <f>AA12</f>
        <v>1.5251465516543241</v>
      </c>
      <c r="AE12" s="431"/>
      <c r="AF12" s="431"/>
      <c r="AG12" s="431"/>
      <c r="AH12" s="431"/>
      <c r="AI12" s="431"/>
      <c r="AJ12" s="431"/>
      <c r="AK12" s="432"/>
      <c r="AL12" s="1" t="s">
        <v>1154</v>
      </c>
      <c r="AQ12"/>
      <c r="AR12"/>
      <c r="AS12"/>
      <c r="AT12"/>
    </row>
    <row r="13" spans="1:46" s="1" customFormat="1" ht="37.5" customHeight="1">
      <c r="C13" s="427" t="s">
        <v>203</v>
      </c>
      <c r="D13" s="427"/>
      <c r="E13" s="427"/>
      <c r="F13" s="427"/>
      <c r="G13" s="427"/>
      <c r="H13" s="427"/>
      <c r="I13" s="427"/>
      <c r="J13" s="427"/>
      <c r="K13" s="427"/>
      <c r="L13" s="427"/>
      <c r="M13" s="427"/>
      <c r="N13" s="428">
        <v>1033495732</v>
      </c>
      <c r="O13" s="428"/>
      <c r="P13" s="428"/>
      <c r="Q13" s="428"/>
      <c r="R13" s="428"/>
      <c r="S13" s="429">
        <f>IFERROR(N13/SUM($N$9:$R$13)*100,"")</f>
        <v>1.1381298237468664</v>
      </c>
      <c r="T13" s="429"/>
      <c r="U13" s="429"/>
      <c r="V13" s="428">
        <f>2242976143+689360+55339</f>
        <v>2243720842</v>
      </c>
      <c r="W13" s="428"/>
      <c r="X13" s="428"/>
      <c r="Y13" s="428"/>
      <c r="Z13" s="428"/>
      <c r="AA13" s="429">
        <f>IFERROR(V13/SUM($V$9:$Z$13)*100,"")</f>
        <v>1.6609177100636106</v>
      </c>
      <c r="AB13" s="429"/>
      <c r="AC13" s="429"/>
      <c r="AD13" s="430">
        <f>AA13</f>
        <v>1.6609177100636106</v>
      </c>
      <c r="AE13" s="431"/>
      <c r="AF13" s="431"/>
      <c r="AG13" s="431"/>
      <c r="AH13" s="431"/>
      <c r="AI13" s="431"/>
      <c r="AJ13" s="431"/>
      <c r="AK13" s="432"/>
      <c r="AL13" s="1" t="s">
        <v>1155</v>
      </c>
      <c r="AQ13"/>
      <c r="AR13"/>
      <c r="AS13"/>
      <c r="AT13"/>
    </row>
    <row r="14" spans="1:46" s="1" customFormat="1" ht="37.5" customHeight="1">
      <c r="C14" s="433" t="s">
        <v>204</v>
      </c>
      <c r="D14" s="434"/>
      <c r="E14" s="434"/>
      <c r="F14" s="434"/>
      <c r="G14" s="434"/>
      <c r="H14" s="434"/>
      <c r="I14" s="434"/>
      <c r="J14" s="434"/>
      <c r="K14" s="434"/>
      <c r="L14" s="434"/>
      <c r="M14" s="435"/>
      <c r="N14" s="436">
        <f>SUM(N9:R13)</f>
        <v>90806488894</v>
      </c>
      <c r="O14" s="436"/>
      <c r="P14" s="436"/>
      <c r="Q14" s="436"/>
      <c r="R14" s="436"/>
      <c r="S14" s="429">
        <f>IFERROR(N14/SUM($N$14:$R$14)*100,"")</f>
        <v>100</v>
      </c>
      <c r="T14" s="429"/>
      <c r="U14" s="429"/>
      <c r="V14" s="436">
        <f>SUM(V9:Z13)</f>
        <v>135089223771</v>
      </c>
      <c r="W14" s="436"/>
      <c r="X14" s="436"/>
      <c r="Y14" s="436"/>
      <c r="Z14" s="436"/>
      <c r="AA14" s="429">
        <f>IFERROR(V14/SUM($V$14:$Z$14)*100,"")</f>
        <v>100</v>
      </c>
      <c r="AB14" s="429"/>
      <c r="AC14" s="429"/>
      <c r="AD14" s="426">
        <f>AA14</f>
        <v>100</v>
      </c>
      <c r="AE14" s="426"/>
      <c r="AF14" s="426"/>
      <c r="AG14" s="426"/>
      <c r="AH14" s="426"/>
      <c r="AI14" s="426"/>
      <c r="AJ14" s="426"/>
      <c r="AK14" s="426"/>
      <c r="AQ14"/>
      <c r="AR14"/>
      <c r="AS14"/>
      <c r="AT14"/>
    </row>
    <row r="15" spans="1:46" s="1" customFormat="1" ht="6" customHeight="1">
      <c r="AQ15"/>
      <c r="AR15"/>
      <c r="AS15"/>
      <c r="AT15"/>
    </row>
    <row r="16" spans="1:46" s="1" customFormat="1" ht="64.5" customHeight="1">
      <c r="D16" s="83"/>
      <c r="E16" s="242" t="s">
        <v>205</v>
      </c>
      <c r="F16" s="242"/>
      <c r="G16" s="242"/>
      <c r="H16" s="242"/>
      <c r="I16" s="242"/>
      <c r="J16" s="242"/>
      <c r="K16" s="242"/>
      <c r="L16" s="242"/>
      <c r="M16" s="242"/>
      <c r="N16" s="242"/>
      <c r="O16" s="242"/>
      <c r="P16" s="242"/>
      <c r="Q16" s="242"/>
      <c r="R16" s="242"/>
      <c r="S16" s="242"/>
      <c r="T16" s="242"/>
      <c r="U16" s="242"/>
      <c r="V16" s="242"/>
      <c r="W16" s="242"/>
      <c r="X16" s="242"/>
      <c r="Y16" s="242"/>
      <c r="Z16" s="242"/>
      <c r="AA16" s="242"/>
      <c r="AB16" s="242"/>
      <c r="AC16" s="242"/>
      <c r="AD16" s="242"/>
      <c r="AE16" s="242"/>
      <c r="AF16" s="242"/>
      <c r="AG16" s="242"/>
      <c r="AH16" s="242"/>
      <c r="AI16" s="242"/>
      <c r="AJ16" s="242"/>
      <c r="AK16" s="242"/>
      <c r="AQ16"/>
      <c r="AR16"/>
      <c r="AS16"/>
      <c r="AT16"/>
    </row>
    <row r="17" spans="1:46" s="1" customFormat="1" ht="18.75" customHeight="1">
      <c r="E17" s="242" t="s">
        <v>206</v>
      </c>
      <c r="F17" s="242"/>
      <c r="G17" s="242"/>
      <c r="H17" s="242"/>
      <c r="I17" s="242"/>
      <c r="J17" s="242"/>
      <c r="K17" s="242"/>
      <c r="L17" s="242"/>
      <c r="M17" s="242"/>
      <c r="N17" s="242"/>
      <c r="O17" s="242"/>
      <c r="P17" s="242"/>
      <c r="Q17" s="242"/>
      <c r="R17" s="242"/>
      <c r="S17" s="242"/>
      <c r="T17" s="242"/>
      <c r="U17" s="242"/>
      <c r="V17" s="242"/>
      <c r="W17" s="242"/>
      <c r="X17" s="242"/>
      <c r="Y17" s="242"/>
      <c r="Z17" s="242"/>
      <c r="AA17" s="242"/>
      <c r="AB17" s="242"/>
      <c r="AC17" s="242"/>
      <c r="AD17" s="242"/>
      <c r="AE17" s="242"/>
      <c r="AF17" s="242"/>
      <c r="AG17" s="242"/>
      <c r="AH17" s="242"/>
      <c r="AI17" s="242"/>
      <c r="AJ17" s="242"/>
      <c r="AK17" s="242"/>
      <c r="AQ17"/>
      <c r="AR17"/>
      <c r="AS17"/>
      <c r="AT17"/>
    </row>
    <row r="18" spans="1:46" ht="18.75" customHeight="1">
      <c r="E18" s="242" t="s">
        <v>207</v>
      </c>
      <c r="F18" s="242"/>
      <c r="G18" s="242"/>
      <c r="H18" s="242"/>
      <c r="I18" s="242"/>
      <c r="J18" s="242"/>
      <c r="K18" s="242"/>
      <c r="L18" s="242"/>
      <c r="M18" s="242"/>
      <c r="N18" s="242"/>
      <c r="O18" s="242"/>
      <c r="P18" s="242"/>
      <c r="Q18" s="242"/>
      <c r="R18" s="242"/>
      <c r="S18" s="242"/>
      <c r="T18" s="242"/>
      <c r="U18" s="242"/>
      <c r="V18" s="242"/>
      <c r="W18" s="242"/>
      <c r="X18" s="242"/>
      <c r="Y18" s="242"/>
      <c r="Z18" s="242"/>
      <c r="AA18" s="242"/>
      <c r="AB18" s="242"/>
      <c r="AC18" s="242"/>
      <c r="AD18" s="242"/>
      <c r="AE18" s="242"/>
      <c r="AF18" s="242"/>
      <c r="AG18" s="242"/>
      <c r="AH18" s="242"/>
      <c r="AI18" s="242"/>
      <c r="AJ18" s="242"/>
      <c r="AK18" s="242"/>
    </row>
    <row r="19" spans="1:46" ht="18.75" customHeight="1">
      <c r="E19" s="242" t="s">
        <v>208</v>
      </c>
      <c r="F19" s="242"/>
      <c r="G19" s="242"/>
      <c r="H19" s="242"/>
      <c r="I19" s="242"/>
      <c r="J19" s="242"/>
      <c r="K19" s="242"/>
      <c r="L19" s="242"/>
      <c r="M19" s="242"/>
      <c r="N19" s="242"/>
      <c r="O19" s="242"/>
      <c r="P19" s="242"/>
      <c r="Q19" s="242"/>
      <c r="R19" s="242"/>
      <c r="S19" s="242"/>
      <c r="T19" s="242"/>
      <c r="U19" s="242"/>
      <c r="V19" s="242"/>
      <c r="W19" s="242"/>
      <c r="X19" s="242"/>
      <c r="Y19" s="242"/>
      <c r="Z19" s="242"/>
      <c r="AA19" s="242"/>
      <c r="AB19" s="242"/>
      <c r="AC19" s="242"/>
      <c r="AD19" s="242"/>
      <c r="AE19" s="242"/>
      <c r="AF19" s="242"/>
      <c r="AG19" s="242"/>
      <c r="AH19" s="242"/>
      <c r="AI19" s="242"/>
      <c r="AJ19" s="242"/>
      <c r="AK19" s="242"/>
    </row>
    <row r="20" spans="1:46" ht="26.25" customHeight="1">
      <c r="A20" s="23"/>
      <c r="B20" s="22"/>
      <c r="C20" s="21"/>
      <c r="D20" s="21"/>
      <c r="E20" s="289"/>
      <c r="F20" s="289"/>
      <c r="G20" s="289"/>
      <c r="H20" s="289"/>
      <c r="I20" s="289"/>
      <c r="J20" s="289"/>
      <c r="K20" s="289"/>
      <c r="L20" s="289"/>
      <c r="M20" s="289"/>
      <c r="N20" s="289"/>
      <c r="O20" s="289"/>
      <c r="P20" s="289"/>
      <c r="Q20" s="289"/>
      <c r="R20" s="289"/>
      <c r="S20" s="289"/>
      <c r="T20" s="289"/>
      <c r="U20" s="289"/>
      <c r="V20" s="289"/>
      <c r="W20" s="289"/>
      <c r="X20" s="289"/>
      <c r="Y20" s="289"/>
      <c r="Z20" s="289"/>
      <c r="AA20" s="289"/>
      <c r="AB20" s="289"/>
      <c r="AC20" s="289"/>
      <c r="AD20" s="289"/>
      <c r="AE20" s="289"/>
      <c r="AF20" s="289"/>
      <c r="AG20" s="289"/>
      <c r="AH20" s="289"/>
      <c r="AI20" s="289"/>
      <c r="AJ20" s="289"/>
      <c r="AK20" s="289"/>
      <c r="AL20" s="87" t="s">
        <v>221</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4"/>
      <c r="E22" s="84"/>
      <c r="F22" s="84"/>
      <c r="G22" s="84"/>
      <c r="H22" s="84"/>
      <c r="I22" s="84"/>
      <c r="J22" s="84"/>
      <c r="K22" s="84"/>
      <c r="L22" s="84"/>
      <c r="M22" s="84"/>
      <c r="N22" s="84"/>
      <c r="O22" s="84"/>
      <c r="P22" s="84"/>
      <c r="Q22" s="84"/>
      <c r="R22" s="84"/>
      <c r="S22" s="84"/>
      <c r="T22" s="84"/>
      <c r="U22" s="84"/>
      <c r="V22" s="84"/>
      <c r="W22" s="84"/>
      <c r="X22" s="84"/>
      <c r="Y22" s="84"/>
      <c r="Z22" s="84"/>
      <c r="AA22" s="84"/>
      <c r="AB22" s="84"/>
      <c r="AC22" s="84"/>
      <c r="AD22" s="84"/>
      <c r="AE22" s="84"/>
      <c r="AF22" s="84"/>
      <c r="AG22" s="84"/>
      <c r="AH22" s="84"/>
      <c r="AI22" s="84"/>
      <c r="AJ22" s="84"/>
      <c r="AK22" s="84"/>
    </row>
    <row r="23" spans="1:46" ht="41.25" customHeight="1">
      <c r="A23" s="247" t="s">
        <v>209</v>
      </c>
      <c r="B23" s="248"/>
      <c r="C23" s="248"/>
      <c r="D23" s="248"/>
      <c r="E23" s="248"/>
      <c r="F23" s="248"/>
      <c r="G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c r="AG23" s="248"/>
      <c r="AH23" s="248"/>
      <c r="AI23" s="248"/>
      <c r="AJ23" s="248"/>
      <c r="AK23" s="249"/>
    </row>
    <row r="24" spans="1:46">
      <c r="D24" s="84"/>
      <c r="E24" s="84"/>
      <c r="F24" s="84"/>
      <c r="G24" s="84"/>
      <c r="H24" s="84"/>
      <c r="I24" s="84"/>
      <c r="J24" s="84"/>
      <c r="K24" s="84"/>
      <c r="L24" s="84"/>
      <c r="M24" s="84"/>
      <c r="N24" s="84"/>
      <c r="O24" s="84"/>
      <c r="P24" s="84"/>
      <c r="Q24" s="84"/>
      <c r="R24" s="84"/>
      <c r="S24" s="84"/>
      <c r="T24" s="84"/>
      <c r="U24" s="84"/>
      <c r="V24" s="84"/>
      <c r="W24" s="84"/>
      <c r="X24" s="84"/>
      <c r="Y24" s="84"/>
      <c r="Z24" s="84"/>
      <c r="AA24" s="84"/>
      <c r="AB24" s="84"/>
      <c r="AC24" s="84"/>
      <c r="AD24" s="84"/>
      <c r="AE24" s="84"/>
      <c r="AF24" s="84"/>
      <c r="AG24" s="84"/>
      <c r="AH24" s="84"/>
      <c r="AI24" s="84"/>
      <c r="AJ24" s="84"/>
      <c r="AK24" s="84"/>
    </row>
    <row r="25" spans="1:46">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4"/>
      <c r="AG25" s="84"/>
      <c r="AH25" s="84"/>
      <c r="AI25" s="84"/>
      <c r="AJ25" s="84"/>
      <c r="AK25" s="84"/>
    </row>
    <row r="26" spans="1:46">
      <c r="D26" s="84"/>
      <c r="E26" s="84"/>
      <c r="F26" s="84"/>
      <c r="G26" s="84"/>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c r="AI26" s="84"/>
      <c r="AJ26" s="84"/>
      <c r="AK26" s="84"/>
    </row>
  </sheetData>
  <sheetProtection formatCells="0"/>
  <protectedRanges>
    <protectedRange sqref="N9:R13 V9:Z13" name="범위1"/>
  </protectedRanges>
  <mergeCells count="54">
    <mergeCell ref="A2:AK2"/>
    <mergeCell ref="A4:AG4"/>
    <mergeCell ref="AA6:AK6"/>
    <mergeCell ref="C7:M8"/>
    <mergeCell ref="N7:U7"/>
    <mergeCell ref="V7:AC7"/>
    <mergeCell ref="AD7:AK8"/>
    <mergeCell ref="N8:R8"/>
    <mergeCell ref="S8:U8"/>
    <mergeCell ref="V8:Z8"/>
    <mergeCell ref="AA8:AC8"/>
    <mergeCell ref="AA9:AC9"/>
    <mergeCell ref="AD9:AK10"/>
    <mergeCell ref="C10:E10"/>
    <mergeCell ref="F10:M10"/>
    <mergeCell ref="N10:R10"/>
    <mergeCell ref="S10:U10"/>
    <mergeCell ref="V10:Z10"/>
    <mergeCell ref="AA10:AC10"/>
    <mergeCell ref="C9:E9"/>
    <mergeCell ref="F9:M9"/>
    <mergeCell ref="N9:R9"/>
    <mergeCell ref="S9:U9"/>
    <mergeCell ref="V9:Z9"/>
    <mergeCell ref="AD12:AK12"/>
    <mergeCell ref="C11:M11"/>
    <mergeCell ref="N11:R11"/>
    <mergeCell ref="S11:U11"/>
    <mergeCell ref="V11:Z11"/>
    <mergeCell ref="AA11:AC11"/>
    <mergeCell ref="AD11:AK11"/>
    <mergeCell ref="C12:M12"/>
    <mergeCell ref="N12:R12"/>
    <mergeCell ref="S12:U12"/>
    <mergeCell ref="V12:Z12"/>
    <mergeCell ref="AA12:AC12"/>
    <mergeCell ref="AD14:AK14"/>
    <mergeCell ref="C13:M13"/>
    <mergeCell ref="N13:R13"/>
    <mergeCell ref="S13:U13"/>
    <mergeCell ref="V13:Z13"/>
    <mergeCell ref="AA13:AC13"/>
    <mergeCell ref="AD13:AK13"/>
    <mergeCell ref="C14:M14"/>
    <mergeCell ref="N14:R14"/>
    <mergeCell ref="S14:U14"/>
    <mergeCell ref="V14:Z14"/>
    <mergeCell ref="AA14:AC14"/>
    <mergeCell ref="E16:AK16"/>
    <mergeCell ref="E17:AK17"/>
    <mergeCell ref="E18:AK18"/>
    <mergeCell ref="E19:AK19"/>
    <mergeCell ref="A23:AK23"/>
    <mergeCell ref="E20:AK20"/>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sheetPr codeName="Sheet34">
    <tabColor theme="0"/>
  </sheetPr>
  <dimension ref="A2:AW27"/>
  <sheetViews>
    <sheetView view="pageBreakPreview" zoomScaleNormal="100" zoomScaleSheetLayoutView="100" workbookViewId="0">
      <selection activeCell="D24" sqref="D24"/>
    </sheetView>
  </sheetViews>
  <sheetFormatPr defaultRowHeight="17.399999999999999"/>
  <cols>
    <col min="1" max="2" width="1.09765625" style="1" customWidth="1"/>
    <col min="3" max="3" width="2.3984375" style="1" customWidth="1"/>
    <col min="4" max="8" width="3.69921875" style="1" customWidth="1"/>
    <col min="9" max="37" width="2.3984375" style="1" customWidth="1"/>
    <col min="38" max="38" width="29.19921875" style="1" customWidth="1"/>
    <col min="39" max="39" width="13" style="1" customWidth="1"/>
    <col min="40" max="42" width="13.8984375" style="1" customWidth="1"/>
    <col min="43" max="46" width="9" style="1"/>
  </cols>
  <sheetData>
    <row r="2" spans="1:49">
      <c r="A2" s="17"/>
      <c r="B2" s="471" t="s">
        <v>222</v>
      </c>
      <c r="C2" s="471"/>
      <c r="D2" s="471"/>
      <c r="E2" s="471"/>
      <c r="F2" s="471"/>
      <c r="G2" s="471"/>
      <c r="H2" s="471"/>
      <c r="I2" s="471"/>
      <c r="J2" s="471"/>
      <c r="K2" s="471"/>
      <c r="L2" s="471"/>
      <c r="M2" s="471"/>
      <c r="N2" s="471"/>
      <c r="O2" s="471"/>
      <c r="P2" s="471"/>
      <c r="Q2" s="471"/>
      <c r="R2" s="471"/>
      <c r="S2" s="471"/>
      <c r="T2" s="471"/>
      <c r="U2" s="471"/>
      <c r="V2" s="471"/>
      <c r="W2" s="471"/>
      <c r="X2" s="471"/>
      <c r="Y2" s="471"/>
      <c r="Z2" s="471"/>
      <c r="AA2" s="17"/>
      <c r="AB2" s="17"/>
      <c r="AC2" s="17"/>
      <c r="AD2" s="17"/>
      <c r="AE2" s="17"/>
      <c r="AF2" s="17"/>
      <c r="AG2" s="17"/>
      <c r="AH2" s="17"/>
      <c r="AI2" s="17"/>
      <c r="AJ2" s="17"/>
      <c r="AK2" s="17"/>
      <c r="AL2" s="17"/>
      <c r="AM2" s="17"/>
      <c r="AN2" s="17"/>
      <c r="AO2" s="17"/>
      <c r="AP2" s="17"/>
      <c r="AQ2" s="17"/>
      <c r="AR2" s="17"/>
      <c r="AS2" s="17"/>
      <c r="AT2" s="17"/>
      <c r="AU2" s="35"/>
      <c r="AV2" s="1"/>
      <c r="AW2" s="1"/>
    </row>
    <row r="3" spans="1:49">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35"/>
      <c r="AV3" s="1"/>
      <c r="AW3" s="1"/>
    </row>
    <row r="4" spans="1:49" ht="17.25" customHeight="1">
      <c r="C4" s="292" t="s">
        <v>223</v>
      </c>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U4" s="1"/>
      <c r="AV4" s="1"/>
      <c r="AW4" s="1"/>
    </row>
    <row r="5" spans="1:49" ht="18.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4"/>
      <c r="AM5" s="14"/>
    </row>
    <row r="6" spans="1:49" ht="30" customHeight="1">
      <c r="A6" s="47"/>
      <c r="B6" s="47"/>
      <c r="C6" s="334" t="s">
        <v>210</v>
      </c>
      <c r="D6" s="334"/>
      <c r="E6" s="334"/>
      <c r="F6" s="334"/>
      <c r="G6" s="334"/>
      <c r="H6" s="334"/>
      <c r="I6" s="334" t="s">
        <v>211</v>
      </c>
      <c r="J6" s="334"/>
      <c r="K6" s="334"/>
      <c r="L6" s="334"/>
      <c r="M6" s="334"/>
      <c r="N6" s="334"/>
      <c r="O6" s="334"/>
      <c r="P6" s="334"/>
      <c r="Q6" s="334"/>
      <c r="R6" s="334"/>
      <c r="S6" s="334"/>
      <c r="T6" s="473" t="s">
        <v>212</v>
      </c>
      <c r="U6" s="473"/>
      <c r="V6" s="473"/>
      <c r="W6" s="473"/>
      <c r="X6" s="473"/>
      <c r="Y6" s="473" t="s">
        <v>213</v>
      </c>
      <c r="Z6" s="473"/>
      <c r="AA6" s="473"/>
      <c r="AB6" s="473"/>
      <c r="AC6" s="473"/>
      <c r="AD6" s="473" t="s">
        <v>214</v>
      </c>
      <c r="AE6" s="473"/>
      <c r="AF6" s="473"/>
      <c r="AG6" s="473"/>
      <c r="AH6" s="473"/>
      <c r="AI6" s="473"/>
      <c r="AJ6" s="473"/>
      <c r="AK6" s="473"/>
      <c r="AL6" s="210" t="s">
        <v>215</v>
      </c>
      <c r="AM6" s="210" t="s">
        <v>216</v>
      </c>
      <c r="AN6" s="210" t="s">
        <v>219</v>
      </c>
      <c r="AO6" s="210" t="s">
        <v>217</v>
      </c>
      <c r="AP6" s="210" t="s">
        <v>220</v>
      </c>
    </row>
    <row r="7" spans="1:49" ht="30" customHeight="1">
      <c r="A7" s="47"/>
      <c r="B7" s="47"/>
      <c r="C7" s="213">
        <v>1</v>
      </c>
      <c r="D7" s="468"/>
      <c r="E7" s="469"/>
      <c r="F7" s="469"/>
      <c r="G7" s="469"/>
      <c r="H7" s="469"/>
      <c r="I7" s="469"/>
      <c r="J7" s="469"/>
      <c r="K7" s="469"/>
      <c r="L7" s="469"/>
      <c r="M7" s="469"/>
      <c r="N7" s="469"/>
      <c r="O7" s="469"/>
      <c r="P7" s="469"/>
      <c r="Q7" s="469"/>
      <c r="R7" s="469"/>
      <c r="S7" s="469"/>
      <c r="T7" s="472"/>
      <c r="U7" s="470"/>
      <c r="V7" s="470"/>
      <c r="W7" s="470"/>
      <c r="X7" s="470"/>
      <c r="Y7" s="472"/>
      <c r="Z7" s="470"/>
      <c r="AA7" s="470"/>
      <c r="AB7" s="470"/>
      <c r="AC7" s="470"/>
      <c r="AD7" s="467"/>
      <c r="AE7" s="467"/>
      <c r="AF7" s="467"/>
      <c r="AG7" s="467"/>
      <c r="AH7" s="467"/>
      <c r="AI7" s="467"/>
      <c r="AJ7" s="467"/>
      <c r="AK7" s="467"/>
      <c r="AL7" s="211"/>
      <c r="AM7" s="211"/>
      <c r="AN7" s="212"/>
      <c r="AO7" s="212"/>
      <c r="AP7" s="212"/>
    </row>
    <row r="8" spans="1:49" ht="30" customHeight="1">
      <c r="A8" s="47"/>
      <c r="B8" s="47"/>
      <c r="C8" s="214">
        <v>2</v>
      </c>
      <c r="D8" s="468"/>
      <c r="E8" s="469"/>
      <c r="F8" s="469"/>
      <c r="G8" s="469"/>
      <c r="H8" s="469"/>
      <c r="I8" s="469"/>
      <c r="J8" s="469"/>
      <c r="K8" s="469"/>
      <c r="L8" s="469"/>
      <c r="M8" s="469"/>
      <c r="N8" s="469"/>
      <c r="O8" s="469"/>
      <c r="P8" s="469"/>
      <c r="Q8" s="469"/>
      <c r="R8" s="469"/>
      <c r="S8" s="469"/>
      <c r="T8" s="470"/>
      <c r="U8" s="470"/>
      <c r="V8" s="470"/>
      <c r="W8" s="470"/>
      <c r="X8" s="470"/>
      <c r="Y8" s="470"/>
      <c r="Z8" s="470"/>
      <c r="AA8" s="470"/>
      <c r="AB8" s="470"/>
      <c r="AC8" s="470"/>
      <c r="AD8" s="467"/>
      <c r="AE8" s="467"/>
      <c r="AF8" s="467"/>
      <c r="AG8" s="467"/>
      <c r="AH8" s="467"/>
      <c r="AI8" s="467"/>
      <c r="AJ8" s="467"/>
      <c r="AK8" s="467"/>
      <c r="AL8" s="211"/>
      <c r="AM8" s="211"/>
      <c r="AN8" s="212"/>
      <c r="AO8" s="212"/>
      <c r="AP8" s="212"/>
    </row>
    <row r="9" spans="1:49" ht="30" customHeight="1">
      <c r="A9" s="47"/>
      <c r="B9" s="47"/>
      <c r="C9" s="213">
        <v>3</v>
      </c>
      <c r="D9" s="468"/>
      <c r="E9" s="469"/>
      <c r="F9" s="469"/>
      <c r="G9" s="469"/>
      <c r="H9" s="469"/>
      <c r="I9" s="469"/>
      <c r="J9" s="469"/>
      <c r="K9" s="469"/>
      <c r="L9" s="469"/>
      <c r="M9" s="469"/>
      <c r="N9" s="469"/>
      <c r="O9" s="469"/>
      <c r="P9" s="469"/>
      <c r="Q9" s="469"/>
      <c r="R9" s="469"/>
      <c r="S9" s="469"/>
      <c r="T9" s="470"/>
      <c r="U9" s="470"/>
      <c r="V9" s="470"/>
      <c r="W9" s="470"/>
      <c r="X9" s="470"/>
      <c r="Y9" s="470"/>
      <c r="Z9" s="470"/>
      <c r="AA9" s="470"/>
      <c r="AB9" s="470"/>
      <c r="AC9" s="470"/>
      <c r="AD9" s="467"/>
      <c r="AE9" s="467"/>
      <c r="AF9" s="467"/>
      <c r="AG9" s="467"/>
      <c r="AH9" s="467"/>
      <c r="AI9" s="467"/>
      <c r="AJ9" s="467"/>
      <c r="AK9" s="467"/>
      <c r="AL9" s="211"/>
      <c r="AM9" s="211"/>
      <c r="AN9" s="212"/>
      <c r="AO9" s="212"/>
      <c r="AP9" s="212"/>
    </row>
    <row r="10" spans="1:49" ht="30" customHeight="1">
      <c r="A10" s="47"/>
      <c r="B10" s="47"/>
      <c r="C10" s="214">
        <v>4</v>
      </c>
      <c r="D10" s="468"/>
      <c r="E10" s="469"/>
      <c r="F10" s="469"/>
      <c r="G10" s="469"/>
      <c r="H10" s="469"/>
      <c r="I10" s="469"/>
      <c r="J10" s="469"/>
      <c r="K10" s="469"/>
      <c r="L10" s="469"/>
      <c r="M10" s="469"/>
      <c r="N10" s="469"/>
      <c r="O10" s="469"/>
      <c r="P10" s="469"/>
      <c r="Q10" s="469"/>
      <c r="R10" s="469"/>
      <c r="S10" s="469"/>
      <c r="T10" s="470"/>
      <c r="U10" s="470"/>
      <c r="V10" s="470"/>
      <c r="W10" s="470"/>
      <c r="X10" s="470"/>
      <c r="Y10" s="470"/>
      <c r="Z10" s="470"/>
      <c r="AA10" s="470"/>
      <c r="AB10" s="470"/>
      <c r="AC10" s="470"/>
      <c r="AD10" s="467"/>
      <c r="AE10" s="467"/>
      <c r="AF10" s="467"/>
      <c r="AG10" s="467"/>
      <c r="AH10" s="467"/>
      <c r="AI10" s="467"/>
      <c r="AJ10" s="467"/>
      <c r="AK10" s="467"/>
      <c r="AL10" s="211"/>
      <c r="AM10" s="211"/>
      <c r="AN10" s="212"/>
      <c r="AO10" s="212"/>
      <c r="AP10" s="212"/>
    </row>
    <row r="11" spans="1:49" ht="30" customHeight="1">
      <c r="A11" s="47"/>
      <c r="B11" s="47"/>
      <c r="C11" s="213">
        <v>5</v>
      </c>
      <c r="D11" s="468"/>
      <c r="E11" s="469"/>
      <c r="F11" s="469"/>
      <c r="G11" s="469"/>
      <c r="H11" s="469"/>
      <c r="I11" s="469"/>
      <c r="J11" s="469"/>
      <c r="K11" s="469"/>
      <c r="L11" s="469"/>
      <c r="M11" s="469"/>
      <c r="N11" s="469"/>
      <c r="O11" s="469"/>
      <c r="P11" s="469"/>
      <c r="Q11" s="469"/>
      <c r="R11" s="469"/>
      <c r="S11" s="469"/>
      <c r="T11" s="470"/>
      <c r="U11" s="470"/>
      <c r="V11" s="470"/>
      <c r="W11" s="470"/>
      <c r="X11" s="470"/>
      <c r="Y11" s="470"/>
      <c r="Z11" s="470"/>
      <c r="AA11" s="470"/>
      <c r="AB11" s="470"/>
      <c r="AC11" s="470"/>
      <c r="AD11" s="467"/>
      <c r="AE11" s="467"/>
      <c r="AF11" s="467"/>
      <c r="AG11" s="467"/>
      <c r="AH11" s="467"/>
      <c r="AI11" s="467"/>
      <c r="AJ11" s="467"/>
      <c r="AK11" s="467"/>
      <c r="AL11" s="211"/>
      <c r="AM11" s="211"/>
      <c r="AN11" s="212"/>
      <c r="AO11" s="212"/>
      <c r="AP11" s="212"/>
    </row>
    <row r="12" spans="1:49" ht="30" customHeight="1">
      <c r="A12" s="47"/>
      <c r="B12" s="47"/>
      <c r="C12" s="214">
        <v>6</v>
      </c>
      <c r="D12" s="468"/>
      <c r="E12" s="469"/>
      <c r="F12" s="469"/>
      <c r="G12" s="469"/>
      <c r="H12" s="469"/>
      <c r="I12" s="469"/>
      <c r="J12" s="469"/>
      <c r="K12" s="469"/>
      <c r="L12" s="469"/>
      <c r="M12" s="469"/>
      <c r="N12" s="469"/>
      <c r="O12" s="469"/>
      <c r="P12" s="469"/>
      <c r="Q12" s="469"/>
      <c r="R12" s="469"/>
      <c r="S12" s="469"/>
      <c r="T12" s="470"/>
      <c r="U12" s="470"/>
      <c r="V12" s="470"/>
      <c r="W12" s="470"/>
      <c r="X12" s="470"/>
      <c r="Y12" s="470"/>
      <c r="Z12" s="470"/>
      <c r="AA12" s="470"/>
      <c r="AB12" s="470"/>
      <c r="AC12" s="470"/>
      <c r="AD12" s="467"/>
      <c r="AE12" s="467"/>
      <c r="AF12" s="467"/>
      <c r="AG12" s="467"/>
      <c r="AH12" s="467"/>
      <c r="AI12" s="467"/>
      <c r="AJ12" s="467"/>
      <c r="AK12" s="467"/>
      <c r="AL12" s="211"/>
      <c r="AM12" s="211"/>
      <c r="AN12" s="212"/>
      <c r="AO12" s="212"/>
      <c r="AP12" s="212"/>
    </row>
    <row r="13" spans="1:49" ht="30" customHeight="1">
      <c r="A13" s="47"/>
      <c r="B13" s="47"/>
      <c r="C13" s="213">
        <v>7</v>
      </c>
      <c r="D13" s="468"/>
      <c r="E13" s="469"/>
      <c r="F13" s="469"/>
      <c r="G13" s="469"/>
      <c r="H13" s="469"/>
      <c r="I13" s="469"/>
      <c r="J13" s="469"/>
      <c r="K13" s="469"/>
      <c r="L13" s="469"/>
      <c r="M13" s="469"/>
      <c r="N13" s="469"/>
      <c r="O13" s="469"/>
      <c r="P13" s="469"/>
      <c r="Q13" s="469"/>
      <c r="R13" s="469"/>
      <c r="S13" s="469"/>
      <c r="T13" s="470"/>
      <c r="U13" s="470"/>
      <c r="V13" s="470"/>
      <c r="W13" s="470"/>
      <c r="X13" s="470"/>
      <c r="Y13" s="470"/>
      <c r="Z13" s="470"/>
      <c r="AA13" s="470"/>
      <c r="AB13" s="470"/>
      <c r="AC13" s="470"/>
      <c r="AD13" s="467"/>
      <c r="AE13" s="467"/>
      <c r="AF13" s="467"/>
      <c r="AG13" s="467"/>
      <c r="AH13" s="467"/>
      <c r="AI13" s="467"/>
      <c r="AJ13" s="467"/>
      <c r="AK13" s="467"/>
      <c r="AL13" s="211"/>
      <c r="AM13" s="211"/>
      <c r="AN13" s="212"/>
      <c r="AO13" s="212"/>
      <c r="AP13" s="212"/>
    </row>
    <row r="14" spans="1:49" ht="30" customHeight="1">
      <c r="A14" s="47"/>
      <c r="B14" s="47"/>
      <c r="C14" s="214">
        <v>8</v>
      </c>
      <c r="D14" s="468"/>
      <c r="E14" s="469"/>
      <c r="F14" s="469"/>
      <c r="G14" s="469"/>
      <c r="H14" s="469"/>
      <c r="I14" s="469"/>
      <c r="J14" s="469"/>
      <c r="K14" s="469"/>
      <c r="L14" s="469"/>
      <c r="M14" s="469"/>
      <c r="N14" s="469"/>
      <c r="O14" s="469"/>
      <c r="P14" s="469"/>
      <c r="Q14" s="469"/>
      <c r="R14" s="469"/>
      <c r="S14" s="469"/>
      <c r="T14" s="470"/>
      <c r="U14" s="470"/>
      <c r="V14" s="470"/>
      <c r="W14" s="470"/>
      <c r="X14" s="470"/>
      <c r="Y14" s="470"/>
      <c r="Z14" s="470"/>
      <c r="AA14" s="470"/>
      <c r="AB14" s="470"/>
      <c r="AC14" s="470"/>
      <c r="AD14" s="467"/>
      <c r="AE14" s="467"/>
      <c r="AF14" s="467"/>
      <c r="AG14" s="467"/>
      <c r="AH14" s="467"/>
      <c r="AI14" s="467"/>
      <c r="AJ14" s="467"/>
      <c r="AK14" s="467"/>
      <c r="AL14" s="211"/>
      <c r="AM14" s="211"/>
      <c r="AN14" s="212"/>
      <c r="AO14" s="212"/>
      <c r="AP14" s="212"/>
    </row>
    <row r="15" spans="1:49" ht="30" customHeight="1">
      <c r="A15" s="47"/>
      <c r="B15" s="47"/>
      <c r="C15" s="213">
        <v>9</v>
      </c>
      <c r="D15" s="468"/>
      <c r="E15" s="469"/>
      <c r="F15" s="469"/>
      <c r="G15" s="469"/>
      <c r="H15" s="469"/>
      <c r="I15" s="469"/>
      <c r="J15" s="469"/>
      <c r="K15" s="469"/>
      <c r="L15" s="469"/>
      <c r="M15" s="469"/>
      <c r="N15" s="469"/>
      <c r="O15" s="469"/>
      <c r="P15" s="469"/>
      <c r="Q15" s="469"/>
      <c r="R15" s="469"/>
      <c r="S15" s="469"/>
      <c r="T15" s="470"/>
      <c r="U15" s="470"/>
      <c r="V15" s="470"/>
      <c r="W15" s="470"/>
      <c r="X15" s="470"/>
      <c r="Y15" s="470"/>
      <c r="Z15" s="470"/>
      <c r="AA15" s="470"/>
      <c r="AB15" s="470"/>
      <c r="AC15" s="470"/>
      <c r="AD15" s="467"/>
      <c r="AE15" s="467"/>
      <c r="AF15" s="467"/>
      <c r="AG15" s="467"/>
      <c r="AH15" s="467"/>
      <c r="AI15" s="467"/>
      <c r="AJ15" s="467"/>
      <c r="AK15" s="467"/>
      <c r="AL15" s="211"/>
      <c r="AM15" s="211"/>
      <c r="AN15" s="212"/>
      <c r="AO15" s="212"/>
      <c r="AP15" s="212"/>
    </row>
    <row r="16" spans="1:49" ht="30" customHeight="1">
      <c r="A16" s="47"/>
      <c r="B16" s="47"/>
      <c r="C16" s="214">
        <v>10</v>
      </c>
      <c r="D16" s="468"/>
      <c r="E16" s="469"/>
      <c r="F16" s="469"/>
      <c r="G16" s="469"/>
      <c r="H16" s="469"/>
      <c r="I16" s="469"/>
      <c r="J16" s="469"/>
      <c r="K16" s="469"/>
      <c r="L16" s="469"/>
      <c r="M16" s="469"/>
      <c r="N16" s="469"/>
      <c r="O16" s="469"/>
      <c r="P16" s="469"/>
      <c r="Q16" s="469"/>
      <c r="R16" s="469"/>
      <c r="S16" s="469"/>
      <c r="T16" s="470"/>
      <c r="U16" s="470"/>
      <c r="V16" s="470"/>
      <c r="W16" s="470"/>
      <c r="X16" s="470"/>
      <c r="Y16" s="470"/>
      <c r="Z16" s="470"/>
      <c r="AA16" s="470"/>
      <c r="AB16" s="470"/>
      <c r="AC16" s="470"/>
      <c r="AD16" s="467"/>
      <c r="AE16" s="467"/>
      <c r="AF16" s="467"/>
      <c r="AG16" s="467"/>
      <c r="AH16" s="467"/>
      <c r="AI16" s="467"/>
      <c r="AJ16" s="467"/>
      <c r="AK16" s="467"/>
      <c r="AL16" s="211"/>
      <c r="AM16" s="211"/>
      <c r="AN16" s="212"/>
      <c r="AO16" s="212"/>
      <c r="AP16" s="212"/>
    </row>
    <row r="17" spans="1:46" ht="30" customHeight="1">
      <c r="A17" s="47"/>
      <c r="B17" s="47"/>
      <c r="C17" s="213">
        <v>11</v>
      </c>
      <c r="D17" s="468"/>
      <c r="E17" s="469"/>
      <c r="F17" s="469"/>
      <c r="G17" s="469"/>
      <c r="H17" s="469"/>
      <c r="I17" s="469"/>
      <c r="J17" s="469"/>
      <c r="K17" s="469"/>
      <c r="L17" s="469"/>
      <c r="M17" s="469"/>
      <c r="N17" s="469"/>
      <c r="O17" s="469"/>
      <c r="P17" s="469"/>
      <c r="Q17" s="469"/>
      <c r="R17" s="469"/>
      <c r="S17" s="469"/>
      <c r="T17" s="470"/>
      <c r="U17" s="470"/>
      <c r="V17" s="470"/>
      <c r="W17" s="470"/>
      <c r="X17" s="470"/>
      <c r="Y17" s="470"/>
      <c r="Z17" s="470"/>
      <c r="AA17" s="470"/>
      <c r="AB17" s="470"/>
      <c r="AC17" s="470"/>
      <c r="AD17" s="467"/>
      <c r="AE17" s="467"/>
      <c r="AF17" s="467"/>
      <c r="AG17" s="467"/>
      <c r="AH17" s="467"/>
      <c r="AI17" s="467"/>
      <c r="AJ17" s="467"/>
      <c r="AK17" s="467"/>
      <c r="AL17" s="211"/>
      <c r="AM17" s="211"/>
      <c r="AN17" s="212"/>
      <c r="AO17" s="212"/>
      <c r="AP17" s="212"/>
    </row>
    <row r="18" spans="1:46" ht="30" customHeight="1">
      <c r="A18" s="47"/>
      <c r="B18" s="47"/>
      <c r="C18" s="214">
        <v>12</v>
      </c>
      <c r="D18" s="468"/>
      <c r="E18" s="469"/>
      <c r="F18" s="469"/>
      <c r="G18" s="469"/>
      <c r="H18" s="469"/>
      <c r="I18" s="469"/>
      <c r="J18" s="469"/>
      <c r="K18" s="469"/>
      <c r="L18" s="469"/>
      <c r="M18" s="469"/>
      <c r="N18" s="469"/>
      <c r="O18" s="469"/>
      <c r="P18" s="469"/>
      <c r="Q18" s="469"/>
      <c r="R18" s="469"/>
      <c r="S18" s="469"/>
      <c r="T18" s="470"/>
      <c r="U18" s="470"/>
      <c r="V18" s="470"/>
      <c r="W18" s="470"/>
      <c r="X18" s="470"/>
      <c r="Y18" s="470"/>
      <c r="Z18" s="470"/>
      <c r="AA18" s="470"/>
      <c r="AB18" s="470"/>
      <c r="AC18" s="470"/>
      <c r="AD18" s="467"/>
      <c r="AE18" s="467"/>
      <c r="AF18" s="467"/>
      <c r="AG18" s="467"/>
      <c r="AH18" s="467"/>
      <c r="AI18" s="467"/>
      <c r="AJ18" s="467"/>
      <c r="AK18" s="467"/>
      <c r="AL18" s="211"/>
      <c r="AM18" s="211"/>
      <c r="AN18" s="212"/>
      <c r="AO18" s="212"/>
      <c r="AP18" s="212"/>
    </row>
    <row r="19" spans="1:46" ht="30" customHeight="1">
      <c r="A19" s="47"/>
      <c r="B19" s="47"/>
      <c r="C19" s="213">
        <v>13</v>
      </c>
      <c r="D19" s="468"/>
      <c r="E19" s="469"/>
      <c r="F19" s="469"/>
      <c r="G19" s="469"/>
      <c r="H19" s="469"/>
      <c r="I19" s="469"/>
      <c r="J19" s="469"/>
      <c r="K19" s="469"/>
      <c r="L19" s="469"/>
      <c r="M19" s="469"/>
      <c r="N19" s="469"/>
      <c r="O19" s="469"/>
      <c r="P19" s="469"/>
      <c r="Q19" s="469"/>
      <c r="R19" s="469"/>
      <c r="S19" s="469"/>
      <c r="T19" s="470"/>
      <c r="U19" s="470"/>
      <c r="V19" s="470"/>
      <c r="W19" s="470"/>
      <c r="X19" s="470"/>
      <c r="Y19" s="470"/>
      <c r="Z19" s="470"/>
      <c r="AA19" s="470"/>
      <c r="AB19" s="470"/>
      <c r="AC19" s="470"/>
      <c r="AD19" s="467"/>
      <c r="AE19" s="467"/>
      <c r="AF19" s="467"/>
      <c r="AG19" s="467"/>
      <c r="AH19" s="467"/>
      <c r="AI19" s="467"/>
      <c r="AJ19" s="467"/>
      <c r="AK19" s="467"/>
      <c r="AL19" s="211"/>
      <c r="AM19" s="211"/>
      <c r="AN19" s="212"/>
      <c r="AO19" s="212"/>
      <c r="AP19" s="212"/>
    </row>
    <row r="20" spans="1:46" ht="30" customHeight="1">
      <c r="A20" s="47"/>
      <c r="B20" s="47"/>
      <c r="C20" s="214">
        <v>14</v>
      </c>
      <c r="D20" s="468"/>
      <c r="E20" s="469"/>
      <c r="F20" s="469"/>
      <c r="G20" s="469"/>
      <c r="H20" s="469"/>
      <c r="I20" s="469"/>
      <c r="J20" s="469"/>
      <c r="K20" s="469"/>
      <c r="L20" s="469"/>
      <c r="M20" s="469"/>
      <c r="N20" s="469"/>
      <c r="O20" s="469"/>
      <c r="P20" s="469"/>
      <c r="Q20" s="469"/>
      <c r="R20" s="469"/>
      <c r="S20" s="469"/>
      <c r="T20" s="470"/>
      <c r="U20" s="470"/>
      <c r="V20" s="470"/>
      <c r="W20" s="470"/>
      <c r="X20" s="470"/>
      <c r="Y20" s="470"/>
      <c r="Z20" s="470"/>
      <c r="AA20" s="470"/>
      <c r="AB20" s="470"/>
      <c r="AC20" s="470"/>
      <c r="AD20" s="467"/>
      <c r="AE20" s="467"/>
      <c r="AF20" s="467"/>
      <c r="AG20" s="467"/>
      <c r="AH20" s="467"/>
      <c r="AI20" s="467"/>
      <c r="AJ20" s="467"/>
      <c r="AK20" s="467"/>
      <c r="AL20" s="211"/>
      <c r="AM20" s="211"/>
      <c r="AN20" s="212"/>
      <c r="AO20" s="212"/>
      <c r="AP20" s="212"/>
    </row>
    <row r="21" spans="1:46" ht="30" customHeight="1">
      <c r="A21" s="47"/>
      <c r="B21" s="47"/>
      <c r="C21" s="213">
        <v>15</v>
      </c>
      <c r="D21" s="468"/>
      <c r="E21" s="469"/>
      <c r="F21" s="469"/>
      <c r="G21" s="469"/>
      <c r="H21" s="469"/>
      <c r="I21" s="469"/>
      <c r="J21" s="469"/>
      <c r="K21" s="469"/>
      <c r="L21" s="469"/>
      <c r="M21" s="469"/>
      <c r="N21" s="469"/>
      <c r="O21" s="469"/>
      <c r="P21" s="469"/>
      <c r="Q21" s="469"/>
      <c r="R21" s="469"/>
      <c r="S21" s="469"/>
      <c r="T21" s="470"/>
      <c r="U21" s="470"/>
      <c r="V21" s="470"/>
      <c r="W21" s="470"/>
      <c r="X21" s="470"/>
      <c r="Y21" s="470"/>
      <c r="Z21" s="470"/>
      <c r="AA21" s="470"/>
      <c r="AB21" s="470"/>
      <c r="AC21" s="470"/>
      <c r="AD21" s="467"/>
      <c r="AE21" s="467"/>
      <c r="AF21" s="467"/>
      <c r="AG21" s="467"/>
      <c r="AH21" s="467"/>
      <c r="AI21" s="467"/>
      <c r="AJ21" s="467"/>
      <c r="AK21" s="467"/>
      <c r="AL21" s="211"/>
      <c r="AM21" s="211"/>
      <c r="AN21" s="212"/>
      <c r="AO21" s="212"/>
      <c r="AP21" s="212"/>
    </row>
    <row r="22" spans="1:46">
      <c r="D22" s="86"/>
      <c r="E22" s="466" t="s">
        <v>218</v>
      </c>
      <c r="F22" s="466"/>
      <c r="G22" s="466"/>
      <c r="H22" s="466"/>
      <c r="I22" s="466"/>
      <c r="J22" s="466"/>
      <c r="K22" s="466"/>
      <c r="L22" s="466"/>
      <c r="M22" s="466"/>
      <c r="N22" s="466"/>
      <c r="O22" s="466"/>
      <c r="P22" s="466"/>
      <c r="Q22" s="466"/>
      <c r="R22" s="466"/>
      <c r="S22" s="466"/>
      <c r="T22" s="466"/>
      <c r="U22" s="466"/>
      <c r="V22" s="466"/>
      <c r="W22" s="466"/>
      <c r="X22" s="466"/>
      <c r="Y22" s="466"/>
      <c r="Z22" s="466"/>
      <c r="AA22" s="466"/>
      <c r="AB22" s="466"/>
      <c r="AC22" s="466"/>
      <c r="AD22" s="466"/>
      <c r="AE22" s="466"/>
    </row>
    <row r="23" spans="1:46" ht="26.25" customHeight="1">
      <c r="A23" s="23"/>
      <c r="B23" s="22"/>
      <c r="C23" s="21"/>
      <c r="D23" s="21"/>
      <c r="E23" s="289"/>
      <c r="F23" s="289"/>
      <c r="G23" s="289"/>
      <c r="H23" s="289"/>
      <c r="I23" s="289"/>
      <c r="J23" s="289"/>
      <c r="K23" s="289"/>
      <c r="L23" s="289"/>
      <c r="M23" s="289"/>
      <c r="N23" s="289"/>
      <c r="O23" s="289"/>
      <c r="P23" s="289"/>
      <c r="Q23" s="289"/>
      <c r="R23" s="289"/>
      <c r="S23" s="289"/>
      <c r="T23" s="289"/>
      <c r="U23" s="289"/>
      <c r="V23" s="289"/>
      <c r="W23" s="289"/>
      <c r="X23" s="289"/>
      <c r="Y23" s="289"/>
      <c r="Z23" s="289"/>
      <c r="AA23" s="289"/>
      <c r="AB23" s="289"/>
      <c r="AC23" s="289"/>
      <c r="AD23" s="289"/>
      <c r="AE23" s="289"/>
      <c r="AF23" s="289"/>
      <c r="AG23" s="289"/>
      <c r="AH23" s="289"/>
      <c r="AI23" s="289"/>
      <c r="AJ23" s="289"/>
      <c r="AK23" s="289"/>
      <c r="AL23" s="87" t="s">
        <v>221</v>
      </c>
    </row>
    <row r="26" spans="1:46" ht="151.5" customHeight="1">
      <c r="A26" s="247" t="s">
        <v>413</v>
      </c>
      <c r="B26" s="248"/>
      <c r="C26" s="248"/>
      <c r="D26" s="248"/>
      <c r="E26" s="248"/>
      <c r="F26" s="248"/>
      <c r="G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c r="AG26" s="248"/>
      <c r="AH26" s="248"/>
      <c r="AI26" s="248"/>
      <c r="AJ26" s="248"/>
      <c r="AK26" s="249"/>
    </row>
    <row r="27" spans="1:46" ht="133.5" customHeight="1">
      <c r="A27" s="247" t="s">
        <v>224</v>
      </c>
      <c r="B27" s="248"/>
      <c r="C27" s="248"/>
      <c r="D27" s="248"/>
      <c r="E27" s="248"/>
      <c r="F27" s="248"/>
      <c r="G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c r="AG27" s="248"/>
      <c r="AH27" s="248"/>
      <c r="AI27" s="248"/>
      <c r="AJ27" s="248"/>
      <c r="AK27" s="249"/>
      <c r="AL27"/>
      <c r="AM27"/>
      <c r="AN27"/>
      <c r="AO27"/>
      <c r="AP27"/>
      <c r="AQ27"/>
      <c r="AR27"/>
      <c r="AS27"/>
      <c r="AT27"/>
    </row>
  </sheetData>
  <sheetProtection formatCells="0" formatRows="0"/>
  <mergeCells count="86">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Y15:AC15"/>
    <mergeCell ref="AD15:AK15"/>
    <mergeCell ref="D14:H14"/>
    <mergeCell ref="I14:S14"/>
    <mergeCell ref="T14:X14"/>
    <mergeCell ref="Y14:AC14"/>
    <mergeCell ref="AD14:AK14"/>
    <mergeCell ref="Y17:AC17"/>
    <mergeCell ref="AD17:AK17"/>
    <mergeCell ref="D16:H16"/>
    <mergeCell ref="I16:S16"/>
    <mergeCell ref="T16:X16"/>
    <mergeCell ref="Y16:AC16"/>
    <mergeCell ref="AD16:AK16"/>
    <mergeCell ref="Y9:AC9"/>
    <mergeCell ref="AD9:AK9"/>
    <mergeCell ref="D8:H8"/>
    <mergeCell ref="I8:S8"/>
    <mergeCell ref="T8:X8"/>
    <mergeCell ref="Y8:AC8"/>
    <mergeCell ref="AD8:AK8"/>
    <mergeCell ref="I11:S11"/>
    <mergeCell ref="T11:X11"/>
    <mergeCell ref="Y11:AC11"/>
    <mergeCell ref="AD11:AK11"/>
    <mergeCell ref="D10:H10"/>
    <mergeCell ref="I10:S10"/>
    <mergeCell ref="T10:X10"/>
    <mergeCell ref="Y10:AC10"/>
    <mergeCell ref="AD10:AK10"/>
    <mergeCell ref="D13:H13"/>
    <mergeCell ref="I13:S13"/>
    <mergeCell ref="T13:X13"/>
    <mergeCell ref="Y13:AC13"/>
    <mergeCell ref="AD13:AK13"/>
    <mergeCell ref="D12:H12"/>
    <mergeCell ref="I12:S12"/>
    <mergeCell ref="T12:X12"/>
    <mergeCell ref="Y12:AC12"/>
    <mergeCell ref="AD12:AK12"/>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sheetPr codeName="Sheet35"/>
  <dimension ref="A1:AY36"/>
  <sheetViews>
    <sheetView showZeros="0" view="pageBreakPreview" zoomScaleNormal="100" zoomScaleSheetLayoutView="100" workbookViewId="0">
      <selection activeCell="D24" sqref="D24"/>
    </sheetView>
  </sheetViews>
  <sheetFormatPr defaultRowHeight="17.399999999999999"/>
  <cols>
    <col min="1" max="2" width="1.09765625" style="1" customWidth="1"/>
    <col min="3" max="3" width="2.3984375" style="1" customWidth="1"/>
    <col min="4" max="6" width="3.69921875" style="1" customWidth="1"/>
    <col min="7" max="22" width="4.3984375" style="1" customWidth="1"/>
    <col min="23" max="25" width="3.19921875" style="1" customWidth="1"/>
    <col min="26" max="27" width="9" style="1"/>
  </cols>
  <sheetData>
    <row r="1" spans="1:38" ht="19.5" customHeight="1">
      <c r="Z1" s="17"/>
      <c r="AA1" s="35"/>
      <c r="AB1" s="1"/>
      <c r="AC1" s="1"/>
    </row>
    <row r="2" spans="1:38" ht="17.25" customHeight="1">
      <c r="C2" s="292" t="s">
        <v>235</v>
      </c>
      <c r="D2" s="292"/>
      <c r="E2" s="292"/>
      <c r="F2" s="292"/>
      <c r="G2" s="292"/>
      <c r="H2" s="292"/>
      <c r="I2" s="292"/>
      <c r="J2" s="292"/>
      <c r="K2" s="292"/>
      <c r="L2" s="292"/>
      <c r="M2" s="292"/>
      <c r="N2" s="292"/>
      <c r="O2" s="292"/>
      <c r="P2" s="292"/>
      <c r="Q2" s="292"/>
      <c r="R2" s="292"/>
      <c r="S2" s="292"/>
      <c r="T2" s="292"/>
      <c r="U2" s="292"/>
      <c r="V2" s="292"/>
      <c r="AB2" s="1"/>
      <c r="AC2" s="1"/>
      <c r="AD2" s="1"/>
      <c r="AE2" s="1"/>
      <c r="AF2" s="1"/>
      <c r="AG2" s="1"/>
      <c r="AH2" s="1"/>
      <c r="AI2" s="1"/>
      <c r="AJ2" s="1"/>
      <c r="AK2" s="1"/>
      <c r="AL2" s="1"/>
    </row>
    <row r="3" spans="1:38" ht="17.25" customHeight="1">
      <c r="A3" s="17"/>
      <c r="B3" s="16"/>
      <c r="C3" s="16"/>
      <c r="D3" s="16"/>
      <c r="E3" s="16"/>
      <c r="F3" s="16"/>
      <c r="G3" s="16"/>
      <c r="H3" s="16"/>
      <c r="I3" s="16"/>
      <c r="J3" s="16"/>
      <c r="K3" s="16"/>
      <c r="L3" s="16"/>
      <c r="M3" s="16"/>
      <c r="N3" s="16"/>
      <c r="O3" s="16"/>
      <c r="P3" s="16"/>
      <c r="Q3" s="16"/>
      <c r="R3" s="16"/>
      <c r="S3" s="16"/>
      <c r="T3" s="16"/>
      <c r="U3" s="16"/>
      <c r="V3" s="16"/>
      <c r="W3" s="16"/>
      <c r="X3" s="16"/>
      <c r="Y3" s="16"/>
      <c r="AB3" s="1"/>
      <c r="AC3" s="1"/>
    </row>
    <row r="4" spans="1:38" ht="18.75" customHeight="1">
      <c r="A4" s="17"/>
      <c r="B4" s="16"/>
      <c r="C4" s="206"/>
      <c r="D4" s="206"/>
      <c r="E4" s="206"/>
      <c r="F4" s="206"/>
      <c r="G4" s="206"/>
      <c r="H4" s="206"/>
      <c r="I4" s="206"/>
      <c r="J4" s="206"/>
      <c r="K4" s="206"/>
      <c r="L4" s="206"/>
      <c r="M4" s="206"/>
      <c r="N4" s="206"/>
      <c r="O4" s="206"/>
      <c r="P4" s="206"/>
      <c r="Q4" s="206"/>
      <c r="R4" s="206"/>
      <c r="S4" s="333" t="s">
        <v>225</v>
      </c>
      <c r="T4" s="333"/>
      <c r="U4" s="333"/>
      <c r="V4" s="333"/>
      <c r="W4" s="333"/>
      <c r="X4" s="333"/>
      <c r="Y4" s="333"/>
    </row>
    <row r="5" spans="1:38" ht="30" customHeight="1">
      <c r="A5" s="89"/>
      <c r="B5" s="89"/>
      <c r="C5" s="334" t="s">
        <v>226</v>
      </c>
      <c r="D5" s="334"/>
      <c r="E5" s="334"/>
      <c r="F5" s="334"/>
      <c r="G5" s="334" t="s">
        <v>72</v>
      </c>
      <c r="H5" s="334"/>
      <c r="I5" s="334"/>
      <c r="J5" s="334"/>
      <c r="K5" s="334" t="s">
        <v>227</v>
      </c>
      <c r="L5" s="334"/>
      <c r="M5" s="334"/>
      <c r="N5" s="334"/>
      <c r="O5" s="334" t="s">
        <v>228</v>
      </c>
      <c r="P5" s="334"/>
      <c r="Q5" s="334"/>
      <c r="R5" s="334"/>
      <c r="S5" s="335" t="s">
        <v>229</v>
      </c>
      <c r="T5" s="335"/>
      <c r="U5" s="473" t="s">
        <v>230</v>
      </c>
      <c r="V5" s="473"/>
      <c r="W5" s="473" t="s">
        <v>231</v>
      </c>
      <c r="X5" s="473"/>
      <c r="Y5" s="473"/>
    </row>
    <row r="6" spans="1:38" ht="30" customHeight="1">
      <c r="A6" s="89"/>
      <c r="B6" s="89"/>
      <c r="C6" s="334"/>
      <c r="D6" s="334"/>
      <c r="E6" s="334"/>
      <c r="F6" s="334"/>
      <c r="G6" s="477" t="s">
        <v>232</v>
      </c>
      <c r="H6" s="477"/>
      <c r="I6" s="477" t="s">
        <v>233</v>
      </c>
      <c r="J6" s="477"/>
      <c r="K6" s="477" t="s">
        <v>232</v>
      </c>
      <c r="L6" s="477"/>
      <c r="M6" s="477" t="s">
        <v>233</v>
      </c>
      <c r="N6" s="477"/>
      <c r="O6" s="477" t="s">
        <v>232</v>
      </c>
      <c r="P6" s="477"/>
      <c r="Q6" s="477" t="s">
        <v>234</v>
      </c>
      <c r="R6" s="477"/>
      <c r="S6" s="335"/>
      <c r="T6" s="335"/>
      <c r="U6" s="473"/>
      <c r="V6" s="473"/>
      <c r="W6" s="473"/>
      <c r="X6" s="473"/>
      <c r="Y6" s="473"/>
    </row>
    <row r="7" spans="1:38" ht="48" customHeight="1">
      <c r="A7" s="89"/>
      <c r="B7" s="89"/>
      <c r="C7" s="215">
        <v>1</v>
      </c>
      <c r="D7" s="474">
        <f>'2부.Ⅰ.1.1)'!D7</f>
        <v>0</v>
      </c>
      <c r="E7" s="474"/>
      <c r="F7" s="474"/>
      <c r="G7" s="327"/>
      <c r="H7" s="327"/>
      <c r="I7" s="327"/>
      <c r="J7" s="327"/>
      <c r="K7" s="327"/>
      <c r="L7" s="327"/>
      <c r="M7" s="327"/>
      <c r="N7" s="327"/>
      <c r="O7" s="327"/>
      <c r="P7" s="327"/>
      <c r="Q7" s="327"/>
      <c r="R7" s="327"/>
      <c r="S7" s="327"/>
      <c r="T7" s="327"/>
      <c r="U7" s="475"/>
      <c r="V7" s="475"/>
      <c r="W7" s="476">
        <f t="shared" ref="W7" si="0">G7+I7+K7+M7+O7+Q7-S7-U7</f>
        <v>0</v>
      </c>
      <c r="X7" s="476"/>
      <c r="Y7" s="476"/>
    </row>
    <row r="8" spans="1:38" ht="48" customHeight="1">
      <c r="A8" s="89"/>
      <c r="B8" s="89"/>
      <c r="C8" s="215">
        <v>2</v>
      </c>
      <c r="D8" s="474">
        <f>'2부.Ⅰ.1.1)'!D8</f>
        <v>0</v>
      </c>
      <c r="E8" s="474"/>
      <c r="F8" s="474"/>
      <c r="G8" s="327"/>
      <c r="H8" s="327"/>
      <c r="I8" s="327"/>
      <c r="J8" s="327"/>
      <c r="K8" s="327"/>
      <c r="L8" s="327"/>
      <c r="M8" s="327"/>
      <c r="N8" s="327"/>
      <c r="O8" s="327"/>
      <c r="P8" s="327"/>
      <c r="Q8" s="327"/>
      <c r="R8" s="327"/>
      <c r="S8" s="327"/>
      <c r="T8" s="327"/>
      <c r="U8" s="475"/>
      <c r="V8" s="475"/>
      <c r="W8" s="476">
        <f t="shared" ref="W8:W21" si="1">G8+I8+K8+M8+O8+Q8-S8-U8</f>
        <v>0</v>
      </c>
      <c r="X8" s="476"/>
      <c r="Y8" s="476"/>
    </row>
    <row r="9" spans="1:38" ht="48" customHeight="1">
      <c r="A9" s="89"/>
      <c r="B9" s="89"/>
      <c r="C9" s="215">
        <v>3</v>
      </c>
      <c r="D9" s="474">
        <f>'2부.Ⅰ.1.1)'!D9</f>
        <v>0</v>
      </c>
      <c r="E9" s="474"/>
      <c r="F9" s="474"/>
      <c r="G9" s="327"/>
      <c r="H9" s="327"/>
      <c r="I9" s="327"/>
      <c r="J9" s="327"/>
      <c r="K9" s="327"/>
      <c r="L9" s="327"/>
      <c r="M9" s="327"/>
      <c r="N9" s="327"/>
      <c r="O9" s="327"/>
      <c r="P9" s="327"/>
      <c r="Q9" s="327"/>
      <c r="R9" s="327"/>
      <c r="S9" s="327"/>
      <c r="T9" s="327"/>
      <c r="U9" s="475"/>
      <c r="V9" s="475"/>
      <c r="W9" s="476">
        <f t="shared" si="1"/>
        <v>0</v>
      </c>
      <c r="X9" s="476"/>
      <c r="Y9" s="476"/>
    </row>
    <row r="10" spans="1:38" ht="48" customHeight="1">
      <c r="A10" s="89"/>
      <c r="B10" s="89"/>
      <c r="C10" s="215">
        <v>4</v>
      </c>
      <c r="D10" s="474">
        <f>'2부.Ⅰ.1.1)'!D10</f>
        <v>0</v>
      </c>
      <c r="E10" s="474"/>
      <c r="F10" s="474"/>
      <c r="G10" s="327"/>
      <c r="H10" s="327"/>
      <c r="I10" s="327"/>
      <c r="J10" s="327"/>
      <c r="K10" s="327"/>
      <c r="L10" s="327"/>
      <c r="M10" s="327"/>
      <c r="N10" s="327"/>
      <c r="O10" s="327"/>
      <c r="P10" s="327"/>
      <c r="Q10" s="327"/>
      <c r="R10" s="327"/>
      <c r="S10" s="327"/>
      <c r="T10" s="327"/>
      <c r="U10" s="475"/>
      <c r="V10" s="475"/>
      <c r="W10" s="476">
        <f t="shared" si="1"/>
        <v>0</v>
      </c>
      <c r="X10" s="476"/>
      <c r="Y10" s="476"/>
    </row>
    <row r="11" spans="1:38" ht="48" customHeight="1">
      <c r="A11" s="89"/>
      <c r="B11" s="89"/>
      <c r="C11" s="215">
        <v>5</v>
      </c>
      <c r="D11" s="474">
        <f>'2부.Ⅰ.1.1)'!D11</f>
        <v>0</v>
      </c>
      <c r="E11" s="474"/>
      <c r="F11" s="474"/>
      <c r="G11" s="327"/>
      <c r="H11" s="327"/>
      <c r="I11" s="327"/>
      <c r="J11" s="327"/>
      <c r="K11" s="327"/>
      <c r="L11" s="327"/>
      <c r="M11" s="327"/>
      <c r="N11" s="327"/>
      <c r="O11" s="327"/>
      <c r="P11" s="327"/>
      <c r="Q11" s="327"/>
      <c r="R11" s="327"/>
      <c r="S11" s="327"/>
      <c r="T11" s="327"/>
      <c r="U11" s="475"/>
      <c r="V11" s="475"/>
      <c r="W11" s="476">
        <f t="shared" si="1"/>
        <v>0</v>
      </c>
      <c r="X11" s="476"/>
      <c r="Y11" s="476"/>
    </row>
    <row r="12" spans="1:38" ht="48" customHeight="1">
      <c r="A12" s="89"/>
      <c r="B12" s="89"/>
      <c r="C12" s="215">
        <v>6</v>
      </c>
      <c r="D12" s="474">
        <f>'2부.Ⅰ.1.1)'!D12</f>
        <v>0</v>
      </c>
      <c r="E12" s="474"/>
      <c r="F12" s="474"/>
      <c r="G12" s="327"/>
      <c r="H12" s="327"/>
      <c r="I12" s="327"/>
      <c r="J12" s="327"/>
      <c r="K12" s="327"/>
      <c r="L12" s="327"/>
      <c r="M12" s="327"/>
      <c r="N12" s="327"/>
      <c r="O12" s="327"/>
      <c r="P12" s="327"/>
      <c r="Q12" s="327"/>
      <c r="R12" s="327"/>
      <c r="S12" s="327"/>
      <c r="T12" s="327"/>
      <c r="U12" s="475"/>
      <c r="V12" s="475"/>
      <c r="W12" s="476">
        <f t="shared" si="1"/>
        <v>0</v>
      </c>
      <c r="X12" s="476"/>
      <c r="Y12" s="476"/>
    </row>
    <row r="13" spans="1:38" ht="48" customHeight="1">
      <c r="A13" s="89"/>
      <c r="B13" s="89"/>
      <c r="C13" s="215">
        <v>7</v>
      </c>
      <c r="D13" s="474">
        <f>'2부.Ⅰ.1.1)'!D13</f>
        <v>0</v>
      </c>
      <c r="E13" s="474"/>
      <c r="F13" s="474"/>
      <c r="G13" s="327"/>
      <c r="H13" s="327"/>
      <c r="I13" s="327"/>
      <c r="J13" s="327"/>
      <c r="K13" s="327"/>
      <c r="L13" s="327"/>
      <c r="M13" s="327"/>
      <c r="N13" s="327"/>
      <c r="O13" s="327"/>
      <c r="P13" s="327"/>
      <c r="Q13" s="327"/>
      <c r="R13" s="327"/>
      <c r="S13" s="327"/>
      <c r="T13" s="327"/>
      <c r="U13" s="475"/>
      <c r="V13" s="475"/>
      <c r="W13" s="476">
        <f t="shared" si="1"/>
        <v>0</v>
      </c>
      <c r="X13" s="476"/>
      <c r="Y13" s="476"/>
    </row>
    <row r="14" spans="1:38" ht="48" customHeight="1">
      <c r="A14" s="89"/>
      <c r="B14" s="89"/>
      <c r="C14" s="215">
        <v>8</v>
      </c>
      <c r="D14" s="474">
        <f>'2부.Ⅰ.1.1)'!D14</f>
        <v>0</v>
      </c>
      <c r="E14" s="474"/>
      <c r="F14" s="474"/>
      <c r="G14" s="327"/>
      <c r="H14" s="327"/>
      <c r="I14" s="327"/>
      <c r="J14" s="327"/>
      <c r="K14" s="327"/>
      <c r="L14" s="327"/>
      <c r="M14" s="327"/>
      <c r="N14" s="327"/>
      <c r="O14" s="327"/>
      <c r="P14" s="327"/>
      <c r="Q14" s="327"/>
      <c r="R14" s="327"/>
      <c r="S14" s="327"/>
      <c r="T14" s="327"/>
      <c r="U14" s="475"/>
      <c r="V14" s="475"/>
      <c r="W14" s="476">
        <f t="shared" si="1"/>
        <v>0</v>
      </c>
      <c r="X14" s="476"/>
      <c r="Y14" s="476"/>
    </row>
    <row r="15" spans="1:38" ht="48" customHeight="1">
      <c r="A15" s="89"/>
      <c r="B15" s="89"/>
      <c r="C15" s="215">
        <v>9</v>
      </c>
      <c r="D15" s="474">
        <f>'2부.Ⅰ.1.1)'!D15</f>
        <v>0</v>
      </c>
      <c r="E15" s="474"/>
      <c r="F15" s="474"/>
      <c r="G15" s="327"/>
      <c r="H15" s="327"/>
      <c r="I15" s="327"/>
      <c r="J15" s="327"/>
      <c r="K15" s="327"/>
      <c r="L15" s="327"/>
      <c r="M15" s="327"/>
      <c r="N15" s="327"/>
      <c r="O15" s="327"/>
      <c r="P15" s="327"/>
      <c r="Q15" s="327"/>
      <c r="R15" s="327"/>
      <c r="S15" s="327"/>
      <c r="T15" s="327"/>
      <c r="U15" s="475"/>
      <c r="V15" s="475"/>
      <c r="W15" s="476">
        <f t="shared" si="1"/>
        <v>0</v>
      </c>
      <c r="X15" s="476"/>
      <c r="Y15" s="476"/>
    </row>
    <row r="16" spans="1:38" ht="48" customHeight="1">
      <c r="A16" s="89"/>
      <c r="B16" s="89"/>
      <c r="C16" s="215">
        <v>10</v>
      </c>
      <c r="D16" s="474">
        <f>'2부.Ⅰ.1.1)'!D16</f>
        <v>0</v>
      </c>
      <c r="E16" s="474"/>
      <c r="F16" s="474"/>
      <c r="G16" s="327"/>
      <c r="H16" s="327"/>
      <c r="I16" s="327"/>
      <c r="J16" s="327"/>
      <c r="K16" s="327"/>
      <c r="L16" s="327"/>
      <c r="M16" s="327"/>
      <c r="N16" s="327"/>
      <c r="O16" s="327"/>
      <c r="P16" s="327"/>
      <c r="Q16" s="327"/>
      <c r="R16" s="327"/>
      <c r="S16" s="327"/>
      <c r="T16" s="327"/>
      <c r="U16" s="475"/>
      <c r="V16" s="475"/>
      <c r="W16" s="476">
        <f t="shared" si="1"/>
        <v>0</v>
      </c>
      <c r="X16" s="476"/>
      <c r="Y16" s="476"/>
    </row>
    <row r="17" spans="1:51" ht="48" customHeight="1">
      <c r="A17" s="89"/>
      <c r="B17" s="89"/>
      <c r="C17" s="215">
        <v>11</v>
      </c>
      <c r="D17" s="474">
        <f>'2부.Ⅰ.1.1)'!D17</f>
        <v>0</v>
      </c>
      <c r="E17" s="474"/>
      <c r="F17" s="474"/>
      <c r="G17" s="327"/>
      <c r="H17" s="327"/>
      <c r="I17" s="327"/>
      <c r="J17" s="327"/>
      <c r="K17" s="327"/>
      <c r="L17" s="327"/>
      <c r="M17" s="327"/>
      <c r="N17" s="327"/>
      <c r="O17" s="327"/>
      <c r="P17" s="327"/>
      <c r="Q17" s="327"/>
      <c r="R17" s="327"/>
      <c r="S17" s="327"/>
      <c r="T17" s="327"/>
      <c r="U17" s="475"/>
      <c r="V17" s="475"/>
      <c r="W17" s="476">
        <f t="shared" si="1"/>
        <v>0</v>
      </c>
      <c r="X17" s="476"/>
      <c r="Y17" s="476"/>
    </row>
    <row r="18" spans="1:51" ht="48" customHeight="1">
      <c r="A18" s="89"/>
      <c r="B18" s="89"/>
      <c r="C18" s="215">
        <v>12</v>
      </c>
      <c r="D18" s="474">
        <f>'2부.Ⅰ.1.1)'!D18</f>
        <v>0</v>
      </c>
      <c r="E18" s="474"/>
      <c r="F18" s="474"/>
      <c r="G18" s="327"/>
      <c r="H18" s="327"/>
      <c r="I18" s="327"/>
      <c r="J18" s="327"/>
      <c r="K18" s="327"/>
      <c r="L18" s="327"/>
      <c r="M18" s="327"/>
      <c r="N18" s="327"/>
      <c r="O18" s="327"/>
      <c r="P18" s="327"/>
      <c r="Q18" s="327"/>
      <c r="R18" s="327"/>
      <c r="S18" s="327"/>
      <c r="T18" s="327"/>
      <c r="U18" s="475"/>
      <c r="V18" s="475"/>
      <c r="W18" s="476">
        <f t="shared" si="1"/>
        <v>0</v>
      </c>
      <c r="X18" s="476"/>
      <c r="Y18" s="476"/>
    </row>
    <row r="19" spans="1:51" ht="48" customHeight="1">
      <c r="A19" s="89"/>
      <c r="B19" s="89"/>
      <c r="C19" s="215">
        <v>13</v>
      </c>
      <c r="D19" s="474">
        <f>'2부.Ⅰ.1.1)'!D19</f>
        <v>0</v>
      </c>
      <c r="E19" s="474"/>
      <c r="F19" s="474"/>
      <c r="G19" s="327"/>
      <c r="H19" s="327"/>
      <c r="I19" s="327"/>
      <c r="J19" s="327"/>
      <c r="K19" s="327"/>
      <c r="L19" s="327"/>
      <c r="M19" s="327"/>
      <c r="N19" s="327"/>
      <c r="O19" s="327"/>
      <c r="P19" s="327"/>
      <c r="Q19" s="327"/>
      <c r="R19" s="327"/>
      <c r="S19" s="327"/>
      <c r="T19" s="327"/>
      <c r="U19" s="475"/>
      <c r="V19" s="475"/>
      <c r="W19" s="476">
        <f t="shared" si="1"/>
        <v>0</v>
      </c>
      <c r="X19" s="476"/>
      <c r="Y19" s="476"/>
    </row>
    <row r="20" spans="1:51" ht="48" customHeight="1">
      <c r="A20" s="89"/>
      <c r="B20" s="89"/>
      <c r="C20" s="215">
        <v>14</v>
      </c>
      <c r="D20" s="474">
        <f>'2부.Ⅰ.1.1)'!D20</f>
        <v>0</v>
      </c>
      <c r="E20" s="474"/>
      <c r="F20" s="474"/>
      <c r="G20" s="327"/>
      <c r="H20" s="327"/>
      <c r="I20" s="327"/>
      <c r="J20" s="327"/>
      <c r="K20" s="327"/>
      <c r="L20" s="327"/>
      <c r="M20" s="327"/>
      <c r="N20" s="327"/>
      <c r="O20" s="327"/>
      <c r="P20" s="327"/>
      <c r="Q20" s="327"/>
      <c r="R20" s="327"/>
      <c r="S20" s="327"/>
      <c r="T20" s="327"/>
      <c r="U20" s="475"/>
      <c r="V20" s="475"/>
      <c r="W20" s="476">
        <f t="shared" si="1"/>
        <v>0</v>
      </c>
      <c r="X20" s="476"/>
      <c r="Y20" s="476"/>
    </row>
    <row r="21" spans="1:51" ht="48" customHeight="1">
      <c r="A21" s="89"/>
      <c r="B21" s="89"/>
      <c r="C21" s="215">
        <v>15</v>
      </c>
      <c r="D21" s="474">
        <f>'2부.Ⅰ.1.1)'!D21</f>
        <v>0</v>
      </c>
      <c r="E21" s="474"/>
      <c r="F21" s="474"/>
      <c r="G21" s="327"/>
      <c r="H21" s="327"/>
      <c r="I21" s="327"/>
      <c r="J21" s="327"/>
      <c r="K21" s="327"/>
      <c r="L21" s="327"/>
      <c r="M21" s="327"/>
      <c r="N21" s="327"/>
      <c r="O21" s="327"/>
      <c r="P21" s="327"/>
      <c r="Q21" s="327"/>
      <c r="R21" s="327"/>
      <c r="S21" s="327"/>
      <c r="T21" s="327"/>
      <c r="U21" s="475"/>
      <c r="V21" s="475"/>
      <c r="W21" s="476">
        <f t="shared" si="1"/>
        <v>0</v>
      </c>
      <c r="X21" s="476"/>
      <c r="Y21" s="476"/>
    </row>
    <row r="22" spans="1:51" ht="7.5" customHeight="1">
      <c r="A22" s="23"/>
      <c r="B22" s="22"/>
      <c r="C22" s="21"/>
      <c r="D22" s="21"/>
      <c r="E22" s="25"/>
      <c r="F22" s="25"/>
      <c r="G22" s="25"/>
      <c r="H22" s="25"/>
      <c r="I22" s="25"/>
      <c r="J22" s="25"/>
      <c r="K22" s="25"/>
      <c r="L22" s="25"/>
      <c r="M22" s="25"/>
      <c r="N22" s="25"/>
      <c r="O22" s="25"/>
      <c r="P22" s="19"/>
      <c r="Q22" s="19"/>
      <c r="R22" s="19"/>
      <c r="S22" s="19"/>
      <c r="T22" s="19"/>
      <c r="U22" s="19"/>
      <c r="V22" s="19"/>
      <c r="W22" s="19"/>
      <c r="X22" s="19"/>
      <c r="Y22" s="19"/>
      <c r="Z22" s="19"/>
      <c r="AA22" s="19"/>
      <c r="AB22" s="19"/>
      <c r="AC22" s="19"/>
      <c r="AD22" s="19"/>
      <c r="AE22" s="19"/>
      <c r="AF22" s="19"/>
      <c r="AG22" s="19"/>
      <c r="AH22" s="19"/>
      <c r="AI22" s="19"/>
      <c r="AJ22" s="19"/>
      <c r="AK22" s="19"/>
      <c r="AL22" s="18"/>
      <c r="AM22" s="1"/>
    </row>
    <row r="23" spans="1:51" ht="26.25" customHeight="1">
      <c r="A23" s="23"/>
      <c r="B23" s="22"/>
      <c r="C23" s="21"/>
      <c r="D23" s="44"/>
      <c r="E23" s="317"/>
      <c r="F23" s="317"/>
      <c r="G23" s="317"/>
      <c r="H23" s="317"/>
      <c r="I23" s="317"/>
      <c r="J23" s="317"/>
      <c r="K23" s="317"/>
      <c r="L23" s="317"/>
      <c r="M23" s="317"/>
      <c r="N23" s="317"/>
      <c r="O23" s="317"/>
      <c r="P23" s="317"/>
      <c r="Q23" s="317"/>
      <c r="R23" s="317"/>
      <c r="S23" s="317"/>
      <c r="T23" s="317"/>
      <c r="U23" s="317"/>
      <c r="V23" s="317"/>
      <c r="W23" s="317"/>
      <c r="X23" s="317"/>
      <c r="Y23" s="317"/>
      <c r="Z23" s="24" t="s">
        <v>132</v>
      </c>
      <c r="AA23" s="44"/>
      <c r="AB23" s="44"/>
      <c r="AC23" s="44"/>
      <c r="AD23" s="44"/>
      <c r="AE23" s="44"/>
      <c r="AF23" s="44"/>
      <c r="AG23" s="44"/>
      <c r="AH23" s="44"/>
      <c r="AI23" s="44"/>
      <c r="AJ23" s="44"/>
      <c r="AK23" s="44"/>
      <c r="AM23" s="44"/>
      <c r="AN23" s="44"/>
      <c r="AO23" s="44"/>
      <c r="AP23" s="44"/>
      <c r="AQ23" s="44"/>
      <c r="AR23" s="44"/>
      <c r="AS23" s="44"/>
      <c r="AT23" s="44"/>
      <c r="AU23" s="44"/>
      <c r="AV23" s="44"/>
      <c r="AW23" s="44"/>
      <c r="AX23" s="44"/>
      <c r="AY23" s="24"/>
    </row>
    <row r="24" spans="1:51" ht="18" customHeight="1"/>
    <row r="25" spans="1:51" ht="30" customHeight="1">
      <c r="C25" s="90"/>
      <c r="D25" s="27"/>
      <c r="E25" s="27"/>
      <c r="F25" s="27"/>
      <c r="G25" s="27"/>
      <c r="H25" s="27"/>
      <c r="I25" s="27"/>
      <c r="J25" s="27"/>
      <c r="K25" s="27"/>
      <c r="L25" s="27"/>
      <c r="M25" s="27"/>
      <c r="N25" s="27"/>
      <c r="O25" s="27"/>
      <c r="P25" s="27"/>
      <c r="Q25" s="27"/>
      <c r="R25" s="27"/>
      <c r="S25" s="27"/>
      <c r="T25" s="27"/>
      <c r="U25" s="27"/>
      <c r="V25" s="27"/>
      <c r="W25" s="27"/>
      <c r="X25" s="27"/>
      <c r="Y25" s="27"/>
    </row>
    <row r="26" spans="1:51" ht="51" customHeight="1">
      <c r="A26" s="247" t="s">
        <v>241</v>
      </c>
      <c r="B26" s="248"/>
      <c r="C26" s="248"/>
      <c r="D26" s="248"/>
      <c r="E26" s="248"/>
      <c r="F26" s="248"/>
      <c r="G26" s="248"/>
      <c r="H26" s="248"/>
      <c r="I26" s="248"/>
      <c r="J26" s="248"/>
      <c r="K26" s="248"/>
      <c r="L26" s="248"/>
      <c r="M26" s="248"/>
      <c r="N26" s="248"/>
      <c r="O26" s="248"/>
      <c r="P26" s="248"/>
      <c r="Q26" s="248"/>
      <c r="R26" s="248"/>
      <c r="S26" s="248"/>
      <c r="T26" s="248"/>
      <c r="U26" s="248"/>
      <c r="V26" s="248"/>
      <c r="W26" s="248"/>
      <c r="X26" s="248"/>
      <c r="Y26" s="249"/>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C5:F6"/>
    <mergeCell ref="G5:J5"/>
    <mergeCell ref="K5:N5"/>
    <mergeCell ref="O5:R5"/>
    <mergeCell ref="U5:V6"/>
    <mergeCell ref="W5:Y6"/>
    <mergeCell ref="G6:H6"/>
    <mergeCell ref="I6:J6"/>
    <mergeCell ref="K6:L6"/>
    <mergeCell ref="M6:N6"/>
    <mergeCell ref="O6:P6"/>
    <mergeCell ref="Q6:R6"/>
    <mergeCell ref="S5:T6"/>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A26:Y26"/>
    <mergeCell ref="W21:Y21"/>
    <mergeCell ref="D21:F21"/>
    <mergeCell ref="Q20:R20"/>
    <mergeCell ref="W20:Y20"/>
    <mergeCell ref="D20:F20"/>
    <mergeCell ref="G20:H20"/>
    <mergeCell ref="I20:J20"/>
    <mergeCell ref="K20:L20"/>
    <mergeCell ref="M20:N20"/>
    <mergeCell ref="O20:P20"/>
    <mergeCell ref="M7:N7"/>
    <mergeCell ref="O7:P7"/>
    <mergeCell ref="Q7:R7"/>
    <mergeCell ref="S7:T7"/>
    <mergeCell ref="G14:H14"/>
    <mergeCell ref="I14:J14"/>
    <mergeCell ref="K14:L14"/>
    <mergeCell ref="M14:N14"/>
    <mergeCell ref="O14:P14"/>
    <mergeCell ref="Q14:R14"/>
    <mergeCell ref="S14:T14"/>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S19:T19"/>
    <mergeCell ref="O19:P19"/>
    <mergeCell ref="Q19:R19"/>
    <mergeCell ref="G16:H16"/>
    <mergeCell ref="I16:J16"/>
    <mergeCell ref="K16:L16"/>
    <mergeCell ref="M16:N16"/>
    <mergeCell ref="O16:P16"/>
    <mergeCell ref="Q16:R16"/>
    <mergeCell ref="S16:T16"/>
    <mergeCell ref="M19:N19"/>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sheetPr codeName="Sheet16"/>
  <dimension ref="A2:AY24"/>
  <sheetViews>
    <sheetView view="pageBreakPreview" zoomScaleNormal="100" zoomScaleSheetLayoutView="100" workbookViewId="0">
      <selection activeCell="D24" sqref="D24"/>
    </sheetView>
  </sheetViews>
  <sheetFormatPr defaultRowHeight="17.399999999999999"/>
  <cols>
    <col min="1" max="2" width="1.09765625" style="1" customWidth="1"/>
    <col min="3" max="3" width="2.3984375" style="1" customWidth="1"/>
    <col min="4" max="17" width="3.69921875" style="1" customWidth="1"/>
    <col min="18" max="22" width="2.69921875" style="1" customWidth="1"/>
    <col min="23" max="25" width="3.09765625" style="1" customWidth="1"/>
    <col min="26" max="31" width="9" style="1"/>
  </cols>
  <sheetData>
    <row r="2" spans="1:31" ht="17.25" customHeight="1">
      <c r="C2" s="292" t="s">
        <v>240</v>
      </c>
      <c r="D2" s="292"/>
      <c r="E2" s="292"/>
      <c r="F2" s="292"/>
      <c r="G2" s="292"/>
      <c r="H2" s="292"/>
      <c r="I2" s="292"/>
      <c r="J2" s="292"/>
      <c r="K2" s="292"/>
      <c r="L2" s="292"/>
      <c r="M2" s="292"/>
      <c r="N2" s="292"/>
      <c r="O2" s="292"/>
      <c r="P2" s="292"/>
      <c r="Q2" s="292"/>
      <c r="R2" s="292"/>
      <c r="S2" s="292"/>
      <c r="T2" s="292"/>
      <c r="U2" s="292"/>
      <c r="V2" s="292"/>
    </row>
    <row r="3" spans="1:31" ht="18.75" customHeight="1">
      <c r="A3" s="17"/>
      <c r="B3" s="16"/>
      <c r="C3" s="16"/>
      <c r="D3" s="16"/>
      <c r="E3" s="16"/>
      <c r="F3" s="16"/>
      <c r="G3" s="16"/>
      <c r="H3" s="16"/>
      <c r="I3" s="16"/>
      <c r="J3" s="16"/>
      <c r="K3" s="16"/>
      <c r="L3" s="16"/>
      <c r="M3" s="16"/>
      <c r="N3" s="16"/>
      <c r="O3" s="16"/>
      <c r="P3" s="16"/>
      <c r="Q3" s="16"/>
      <c r="R3" s="16"/>
      <c r="S3" s="16"/>
      <c r="T3" s="16"/>
      <c r="U3" s="16"/>
      <c r="V3" s="16"/>
      <c r="W3" s="16"/>
      <c r="X3" s="92"/>
      <c r="Y3" s="92"/>
      <c r="Z3" s="14"/>
    </row>
    <row r="4" spans="1:31" s="91" customFormat="1" ht="53.25" customHeight="1">
      <c r="A4" s="89"/>
      <c r="B4" s="89"/>
      <c r="C4" s="477" t="s">
        <v>210</v>
      </c>
      <c r="D4" s="477"/>
      <c r="E4" s="477"/>
      <c r="F4" s="477"/>
      <c r="G4" s="477"/>
      <c r="H4" s="477"/>
      <c r="I4" s="485" t="s">
        <v>236</v>
      </c>
      <c r="J4" s="486"/>
      <c r="K4" s="486"/>
      <c r="L4" s="486"/>
      <c r="M4" s="486"/>
      <c r="N4" s="335" t="s">
        <v>237</v>
      </c>
      <c r="O4" s="477"/>
      <c r="P4" s="477"/>
      <c r="Q4" s="477"/>
      <c r="R4" s="335" t="s">
        <v>238</v>
      </c>
      <c r="S4" s="335"/>
      <c r="T4" s="335"/>
      <c r="U4" s="335"/>
      <c r="V4" s="335"/>
      <c r="W4" s="335" t="s">
        <v>239</v>
      </c>
      <c r="X4" s="477"/>
      <c r="Y4" s="477"/>
      <c r="Z4" s="93"/>
      <c r="AA4" s="93"/>
      <c r="AB4" s="93"/>
      <c r="AC4" s="93"/>
      <c r="AD4" s="93"/>
      <c r="AE4" s="93"/>
    </row>
    <row r="5" spans="1:31" s="91" customFormat="1" ht="30" customHeight="1">
      <c r="A5" s="89"/>
      <c r="B5" s="89"/>
      <c r="C5" s="216">
        <v>1</v>
      </c>
      <c r="D5" s="478">
        <f>'2부.Ⅰ.1.1)'!D7</f>
        <v>0</v>
      </c>
      <c r="E5" s="479"/>
      <c r="F5" s="479"/>
      <c r="G5" s="479"/>
      <c r="H5" s="479"/>
      <c r="I5" s="480"/>
      <c r="J5" s="480"/>
      <c r="K5" s="480"/>
      <c r="L5" s="480"/>
      <c r="M5" s="480"/>
      <c r="N5" s="480"/>
      <c r="O5" s="480"/>
      <c r="P5" s="480"/>
      <c r="Q5" s="480"/>
      <c r="R5" s="481" t="str">
        <f t="shared" ref="R5:R19" si="0">IFERROR(N5/I5,"")</f>
        <v/>
      </c>
      <c r="S5" s="481"/>
      <c r="T5" s="481"/>
      <c r="U5" s="481"/>
      <c r="V5" s="481"/>
      <c r="W5" s="482"/>
      <c r="X5" s="482"/>
      <c r="Y5" s="482"/>
      <c r="Z5" s="93"/>
      <c r="AA5" s="93"/>
      <c r="AB5" s="93"/>
      <c r="AC5" s="93"/>
      <c r="AD5" s="93"/>
      <c r="AE5" s="93"/>
    </row>
    <row r="6" spans="1:31" s="91" customFormat="1" ht="30" customHeight="1">
      <c r="A6" s="89"/>
      <c r="B6" s="89"/>
      <c r="C6" s="216">
        <v>2</v>
      </c>
      <c r="D6" s="478">
        <f>'2부.Ⅰ.1.1)'!D8</f>
        <v>0</v>
      </c>
      <c r="E6" s="479"/>
      <c r="F6" s="479"/>
      <c r="G6" s="479"/>
      <c r="H6" s="479"/>
      <c r="I6" s="480"/>
      <c r="J6" s="480"/>
      <c r="K6" s="480"/>
      <c r="L6" s="480"/>
      <c r="M6" s="480"/>
      <c r="N6" s="480"/>
      <c r="O6" s="480"/>
      <c r="P6" s="480"/>
      <c r="Q6" s="480"/>
      <c r="R6" s="481" t="str">
        <f t="shared" si="0"/>
        <v/>
      </c>
      <c r="S6" s="481"/>
      <c r="T6" s="481"/>
      <c r="U6" s="481"/>
      <c r="V6" s="481"/>
      <c r="W6" s="482"/>
      <c r="X6" s="482"/>
      <c r="Y6" s="482"/>
      <c r="Z6" s="93"/>
      <c r="AA6" s="93"/>
      <c r="AB6" s="93"/>
      <c r="AC6" s="93"/>
      <c r="AD6" s="93"/>
      <c r="AE6" s="93"/>
    </row>
    <row r="7" spans="1:31" s="91" customFormat="1" ht="30" customHeight="1">
      <c r="A7" s="89"/>
      <c r="B7" s="89"/>
      <c r="C7" s="216">
        <v>3</v>
      </c>
      <c r="D7" s="478">
        <f>'2부.Ⅰ.1.1)'!D9</f>
        <v>0</v>
      </c>
      <c r="E7" s="479"/>
      <c r="F7" s="479"/>
      <c r="G7" s="479"/>
      <c r="H7" s="479"/>
      <c r="I7" s="480"/>
      <c r="J7" s="480"/>
      <c r="K7" s="480"/>
      <c r="L7" s="480"/>
      <c r="M7" s="480"/>
      <c r="N7" s="480"/>
      <c r="O7" s="480"/>
      <c r="P7" s="480"/>
      <c r="Q7" s="480"/>
      <c r="R7" s="481" t="str">
        <f t="shared" si="0"/>
        <v/>
      </c>
      <c r="S7" s="481"/>
      <c r="T7" s="481"/>
      <c r="U7" s="481"/>
      <c r="V7" s="481"/>
      <c r="W7" s="482"/>
      <c r="X7" s="482"/>
      <c r="Y7" s="482"/>
      <c r="Z7" s="93"/>
      <c r="AA7" s="93"/>
      <c r="AB7" s="93"/>
      <c r="AC7" s="93"/>
      <c r="AD7" s="93"/>
      <c r="AE7" s="93"/>
    </row>
    <row r="8" spans="1:31" s="91" customFormat="1" ht="30" customHeight="1">
      <c r="A8" s="89"/>
      <c r="B8" s="89"/>
      <c r="C8" s="216">
        <v>4</v>
      </c>
      <c r="D8" s="478">
        <f>'2부.Ⅰ.1.1)'!D10</f>
        <v>0</v>
      </c>
      <c r="E8" s="479"/>
      <c r="F8" s="479"/>
      <c r="G8" s="479"/>
      <c r="H8" s="479"/>
      <c r="I8" s="480"/>
      <c r="J8" s="480"/>
      <c r="K8" s="480"/>
      <c r="L8" s="480"/>
      <c r="M8" s="480"/>
      <c r="N8" s="480"/>
      <c r="O8" s="480"/>
      <c r="P8" s="480"/>
      <c r="Q8" s="480"/>
      <c r="R8" s="481" t="str">
        <f t="shared" si="0"/>
        <v/>
      </c>
      <c r="S8" s="481"/>
      <c r="T8" s="481"/>
      <c r="U8" s="481"/>
      <c r="V8" s="481"/>
      <c r="W8" s="482"/>
      <c r="X8" s="482"/>
      <c r="Y8" s="482"/>
      <c r="Z8" s="93"/>
      <c r="AA8" s="93"/>
      <c r="AB8" s="93"/>
      <c r="AC8" s="93"/>
      <c r="AD8" s="93"/>
      <c r="AE8" s="93"/>
    </row>
    <row r="9" spans="1:31" s="91" customFormat="1" ht="30" customHeight="1">
      <c r="A9" s="89"/>
      <c r="B9" s="89"/>
      <c r="C9" s="216">
        <v>5</v>
      </c>
      <c r="D9" s="478">
        <f>'2부.Ⅰ.1.1)'!D11</f>
        <v>0</v>
      </c>
      <c r="E9" s="479"/>
      <c r="F9" s="479"/>
      <c r="G9" s="479"/>
      <c r="H9" s="479"/>
      <c r="I9" s="480"/>
      <c r="J9" s="480"/>
      <c r="K9" s="480"/>
      <c r="L9" s="480"/>
      <c r="M9" s="480"/>
      <c r="N9" s="480"/>
      <c r="O9" s="480"/>
      <c r="P9" s="480"/>
      <c r="Q9" s="480"/>
      <c r="R9" s="481" t="str">
        <f t="shared" si="0"/>
        <v/>
      </c>
      <c r="S9" s="481"/>
      <c r="T9" s="481"/>
      <c r="U9" s="481"/>
      <c r="V9" s="481"/>
      <c r="W9" s="482"/>
      <c r="X9" s="482"/>
      <c r="Y9" s="482"/>
      <c r="Z9" s="93"/>
      <c r="AA9" s="93"/>
      <c r="AB9" s="93"/>
      <c r="AC9" s="93"/>
      <c r="AD9" s="93"/>
      <c r="AE9" s="93"/>
    </row>
    <row r="10" spans="1:31" s="91" customFormat="1" ht="30" customHeight="1">
      <c r="A10" s="89"/>
      <c r="B10" s="89"/>
      <c r="C10" s="216">
        <v>6</v>
      </c>
      <c r="D10" s="478">
        <f>'2부.Ⅰ.1.1)'!D12</f>
        <v>0</v>
      </c>
      <c r="E10" s="479"/>
      <c r="F10" s="479"/>
      <c r="G10" s="479"/>
      <c r="H10" s="479"/>
      <c r="I10" s="480"/>
      <c r="J10" s="480"/>
      <c r="K10" s="480"/>
      <c r="L10" s="480"/>
      <c r="M10" s="480"/>
      <c r="N10" s="480"/>
      <c r="O10" s="480"/>
      <c r="P10" s="480"/>
      <c r="Q10" s="480"/>
      <c r="R10" s="481" t="str">
        <f t="shared" si="0"/>
        <v/>
      </c>
      <c r="S10" s="481"/>
      <c r="T10" s="481"/>
      <c r="U10" s="481"/>
      <c r="V10" s="481"/>
      <c r="W10" s="482"/>
      <c r="X10" s="482"/>
      <c r="Y10" s="482"/>
      <c r="Z10" s="93"/>
      <c r="AA10" s="93"/>
      <c r="AB10" s="93"/>
      <c r="AC10" s="93"/>
      <c r="AD10" s="93"/>
      <c r="AE10" s="93"/>
    </row>
    <row r="11" spans="1:31" s="91" customFormat="1" ht="30" customHeight="1">
      <c r="A11" s="89"/>
      <c r="B11" s="89"/>
      <c r="C11" s="216">
        <v>7</v>
      </c>
      <c r="D11" s="478">
        <f>'2부.Ⅰ.1.1)'!D13</f>
        <v>0</v>
      </c>
      <c r="E11" s="479"/>
      <c r="F11" s="479"/>
      <c r="G11" s="479"/>
      <c r="H11" s="479"/>
      <c r="I11" s="480"/>
      <c r="J11" s="480"/>
      <c r="K11" s="480"/>
      <c r="L11" s="480"/>
      <c r="M11" s="480"/>
      <c r="N11" s="480"/>
      <c r="O11" s="480"/>
      <c r="P11" s="480"/>
      <c r="Q11" s="480"/>
      <c r="R11" s="481" t="str">
        <f t="shared" si="0"/>
        <v/>
      </c>
      <c r="S11" s="481"/>
      <c r="T11" s="481"/>
      <c r="U11" s="481"/>
      <c r="V11" s="481"/>
      <c r="W11" s="482"/>
      <c r="X11" s="482"/>
      <c r="Y11" s="482"/>
      <c r="Z11" s="93"/>
      <c r="AA11" s="93"/>
      <c r="AB11" s="93"/>
      <c r="AC11" s="93"/>
      <c r="AD11" s="93"/>
      <c r="AE11" s="93"/>
    </row>
    <row r="12" spans="1:31" s="91" customFormat="1" ht="30" customHeight="1">
      <c r="A12" s="89"/>
      <c r="B12" s="89"/>
      <c r="C12" s="216">
        <v>8</v>
      </c>
      <c r="D12" s="478">
        <f>'2부.Ⅰ.1.1)'!D14</f>
        <v>0</v>
      </c>
      <c r="E12" s="479"/>
      <c r="F12" s="479"/>
      <c r="G12" s="479"/>
      <c r="H12" s="479"/>
      <c r="I12" s="480"/>
      <c r="J12" s="480"/>
      <c r="K12" s="480"/>
      <c r="L12" s="480"/>
      <c r="M12" s="480"/>
      <c r="N12" s="480"/>
      <c r="O12" s="480"/>
      <c r="P12" s="480"/>
      <c r="Q12" s="480"/>
      <c r="R12" s="481" t="str">
        <f t="shared" si="0"/>
        <v/>
      </c>
      <c r="S12" s="481"/>
      <c r="T12" s="481"/>
      <c r="U12" s="481"/>
      <c r="V12" s="481"/>
      <c r="W12" s="482"/>
      <c r="X12" s="482"/>
      <c r="Y12" s="482"/>
      <c r="Z12" s="93"/>
      <c r="AA12" s="93"/>
      <c r="AB12" s="93"/>
      <c r="AC12" s="93"/>
      <c r="AD12" s="93"/>
      <c r="AE12" s="93"/>
    </row>
    <row r="13" spans="1:31" s="91" customFormat="1" ht="30" customHeight="1">
      <c r="A13" s="89"/>
      <c r="B13" s="89"/>
      <c r="C13" s="216">
        <v>9</v>
      </c>
      <c r="D13" s="478">
        <f>'2부.Ⅰ.1.1)'!D15</f>
        <v>0</v>
      </c>
      <c r="E13" s="479"/>
      <c r="F13" s="479"/>
      <c r="G13" s="479"/>
      <c r="H13" s="479"/>
      <c r="I13" s="480"/>
      <c r="J13" s="480"/>
      <c r="K13" s="480"/>
      <c r="L13" s="480"/>
      <c r="M13" s="480"/>
      <c r="N13" s="480"/>
      <c r="O13" s="480"/>
      <c r="P13" s="480"/>
      <c r="Q13" s="480"/>
      <c r="R13" s="481" t="str">
        <f t="shared" si="0"/>
        <v/>
      </c>
      <c r="S13" s="481"/>
      <c r="T13" s="481"/>
      <c r="U13" s="481"/>
      <c r="V13" s="481"/>
      <c r="W13" s="482"/>
      <c r="X13" s="482"/>
      <c r="Y13" s="482"/>
      <c r="Z13" s="93"/>
      <c r="AA13" s="93"/>
      <c r="AB13" s="93"/>
      <c r="AC13" s="93"/>
      <c r="AD13" s="93"/>
      <c r="AE13" s="93"/>
    </row>
    <row r="14" spans="1:31" s="91" customFormat="1" ht="30" customHeight="1">
      <c r="A14" s="89"/>
      <c r="B14" s="89"/>
      <c r="C14" s="216">
        <v>10</v>
      </c>
      <c r="D14" s="478">
        <f>'2부.Ⅰ.1.1)'!D16</f>
        <v>0</v>
      </c>
      <c r="E14" s="479"/>
      <c r="F14" s="479"/>
      <c r="G14" s="479"/>
      <c r="H14" s="479"/>
      <c r="I14" s="480"/>
      <c r="J14" s="480"/>
      <c r="K14" s="480"/>
      <c r="L14" s="480"/>
      <c r="M14" s="480"/>
      <c r="N14" s="480"/>
      <c r="O14" s="480"/>
      <c r="P14" s="480"/>
      <c r="Q14" s="480"/>
      <c r="R14" s="481" t="str">
        <f t="shared" si="0"/>
        <v/>
      </c>
      <c r="S14" s="481"/>
      <c r="T14" s="481"/>
      <c r="U14" s="481"/>
      <c r="V14" s="481"/>
      <c r="W14" s="482"/>
      <c r="X14" s="482"/>
      <c r="Y14" s="482"/>
      <c r="Z14" s="93"/>
      <c r="AA14" s="93"/>
      <c r="AB14" s="93"/>
      <c r="AC14" s="93"/>
      <c r="AD14" s="93"/>
      <c r="AE14" s="93"/>
    </row>
    <row r="15" spans="1:31" s="91" customFormat="1" ht="30" customHeight="1">
      <c r="A15" s="89"/>
      <c r="B15" s="89"/>
      <c r="C15" s="216">
        <v>11</v>
      </c>
      <c r="D15" s="478">
        <f>'2부.Ⅰ.1.1)'!D17</f>
        <v>0</v>
      </c>
      <c r="E15" s="479"/>
      <c r="F15" s="479"/>
      <c r="G15" s="479"/>
      <c r="H15" s="479"/>
      <c r="I15" s="480"/>
      <c r="J15" s="480"/>
      <c r="K15" s="480"/>
      <c r="L15" s="480"/>
      <c r="M15" s="480"/>
      <c r="N15" s="480"/>
      <c r="O15" s="480"/>
      <c r="P15" s="480"/>
      <c r="Q15" s="480"/>
      <c r="R15" s="481" t="str">
        <f t="shared" si="0"/>
        <v/>
      </c>
      <c r="S15" s="481"/>
      <c r="T15" s="481"/>
      <c r="U15" s="481"/>
      <c r="V15" s="481"/>
      <c r="W15" s="482"/>
      <c r="X15" s="482"/>
      <c r="Y15" s="482"/>
      <c r="Z15" s="93"/>
      <c r="AA15" s="93"/>
      <c r="AB15" s="93"/>
      <c r="AC15" s="93"/>
      <c r="AD15" s="93"/>
      <c r="AE15" s="93"/>
    </row>
    <row r="16" spans="1:31" s="91" customFormat="1" ht="30" customHeight="1">
      <c r="A16" s="89"/>
      <c r="B16" s="89"/>
      <c r="C16" s="216">
        <v>12</v>
      </c>
      <c r="D16" s="478">
        <f>'2부.Ⅰ.1.1)'!D18</f>
        <v>0</v>
      </c>
      <c r="E16" s="479"/>
      <c r="F16" s="479"/>
      <c r="G16" s="479"/>
      <c r="H16" s="479"/>
      <c r="I16" s="480"/>
      <c r="J16" s="480"/>
      <c r="K16" s="480"/>
      <c r="L16" s="480"/>
      <c r="M16" s="480"/>
      <c r="N16" s="480"/>
      <c r="O16" s="480"/>
      <c r="P16" s="480"/>
      <c r="Q16" s="480"/>
      <c r="R16" s="481" t="str">
        <f t="shared" si="0"/>
        <v/>
      </c>
      <c r="S16" s="481"/>
      <c r="T16" s="481"/>
      <c r="U16" s="481"/>
      <c r="V16" s="481"/>
      <c r="W16" s="482"/>
      <c r="X16" s="482"/>
      <c r="Y16" s="482"/>
      <c r="Z16" s="93"/>
      <c r="AA16" s="93"/>
      <c r="AB16" s="93"/>
      <c r="AC16" s="93"/>
      <c r="AD16" s="93"/>
      <c r="AE16" s="93"/>
    </row>
    <row r="17" spans="1:51" s="91" customFormat="1" ht="30" customHeight="1">
      <c r="A17" s="89"/>
      <c r="B17" s="89"/>
      <c r="C17" s="216">
        <v>13</v>
      </c>
      <c r="D17" s="478">
        <f>'2부.Ⅰ.1.1)'!D19</f>
        <v>0</v>
      </c>
      <c r="E17" s="479"/>
      <c r="F17" s="479"/>
      <c r="G17" s="479"/>
      <c r="H17" s="479"/>
      <c r="I17" s="480"/>
      <c r="J17" s="480"/>
      <c r="K17" s="480"/>
      <c r="L17" s="480"/>
      <c r="M17" s="480"/>
      <c r="N17" s="480"/>
      <c r="O17" s="480"/>
      <c r="P17" s="480"/>
      <c r="Q17" s="480"/>
      <c r="R17" s="481" t="str">
        <f t="shared" si="0"/>
        <v/>
      </c>
      <c r="S17" s="481"/>
      <c r="T17" s="481"/>
      <c r="U17" s="481"/>
      <c r="V17" s="481"/>
      <c r="W17" s="482"/>
      <c r="X17" s="482"/>
      <c r="Y17" s="482"/>
      <c r="Z17" s="93"/>
      <c r="AA17" s="93"/>
      <c r="AB17" s="93"/>
      <c r="AC17" s="93"/>
      <c r="AD17" s="93"/>
      <c r="AE17" s="93"/>
    </row>
    <row r="18" spans="1:51" s="91" customFormat="1" ht="30" customHeight="1">
      <c r="A18" s="89"/>
      <c r="B18" s="89"/>
      <c r="C18" s="216">
        <v>14</v>
      </c>
      <c r="D18" s="478">
        <f>'2부.Ⅰ.1.1)'!D20</f>
        <v>0</v>
      </c>
      <c r="E18" s="479"/>
      <c r="F18" s="479"/>
      <c r="G18" s="479"/>
      <c r="H18" s="479"/>
      <c r="I18" s="480"/>
      <c r="J18" s="480"/>
      <c r="K18" s="480"/>
      <c r="L18" s="480"/>
      <c r="M18" s="480"/>
      <c r="N18" s="480"/>
      <c r="O18" s="480"/>
      <c r="P18" s="480"/>
      <c r="Q18" s="480"/>
      <c r="R18" s="481" t="str">
        <f t="shared" si="0"/>
        <v/>
      </c>
      <c r="S18" s="481"/>
      <c r="T18" s="481"/>
      <c r="U18" s="481"/>
      <c r="V18" s="481"/>
      <c r="W18" s="482"/>
      <c r="X18" s="482"/>
      <c r="Y18" s="482"/>
      <c r="Z18" s="93"/>
      <c r="AA18" s="93"/>
      <c r="AB18" s="93"/>
      <c r="AC18" s="93"/>
      <c r="AD18" s="93"/>
      <c r="AE18" s="93"/>
    </row>
    <row r="19" spans="1:51" s="91" customFormat="1" ht="30" customHeight="1">
      <c r="A19" s="89"/>
      <c r="B19" s="89"/>
      <c r="C19" s="216">
        <v>15</v>
      </c>
      <c r="D19" s="478">
        <f>'2부.Ⅰ.1.1)'!D21</f>
        <v>0</v>
      </c>
      <c r="E19" s="479"/>
      <c r="F19" s="479"/>
      <c r="G19" s="479"/>
      <c r="H19" s="479"/>
      <c r="I19" s="480"/>
      <c r="J19" s="480"/>
      <c r="K19" s="480"/>
      <c r="L19" s="480"/>
      <c r="M19" s="480"/>
      <c r="N19" s="480"/>
      <c r="O19" s="480"/>
      <c r="P19" s="480"/>
      <c r="Q19" s="480"/>
      <c r="R19" s="481" t="str">
        <f t="shared" si="0"/>
        <v/>
      </c>
      <c r="S19" s="481"/>
      <c r="T19" s="481"/>
      <c r="U19" s="481"/>
      <c r="V19" s="481"/>
      <c r="W19" s="482"/>
      <c r="X19" s="482"/>
      <c r="Y19" s="482"/>
      <c r="Z19" s="93"/>
      <c r="AA19" s="93"/>
      <c r="AB19" s="93"/>
      <c r="AC19" s="93"/>
      <c r="AD19" s="93"/>
      <c r="AE19" s="93"/>
    </row>
    <row r="20" spans="1:51" ht="7.5" customHeight="1">
      <c r="A20" s="23"/>
      <c r="B20" s="22"/>
      <c r="C20" s="21"/>
      <c r="D20" s="21"/>
      <c r="E20" s="25"/>
      <c r="F20" s="25"/>
      <c r="G20" s="25"/>
      <c r="H20" s="25"/>
      <c r="I20" s="25"/>
      <c r="J20" s="25"/>
      <c r="K20" s="25"/>
      <c r="L20" s="25"/>
      <c r="M20" s="25"/>
      <c r="N20" s="25"/>
      <c r="O20" s="25"/>
      <c r="P20" s="231"/>
      <c r="Q20" s="19"/>
      <c r="R20" s="19"/>
      <c r="S20" s="19"/>
      <c r="T20" s="19"/>
      <c r="U20" s="19"/>
      <c r="V20" s="19"/>
      <c r="W20" s="19"/>
      <c r="X20" s="19"/>
      <c r="Y20" s="19"/>
      <c r="Z20" s="19"/>
      <c r="AA20" s="19"/>
      <c r="AB20" s="19"/>
      <c r="AC20" s="19"/>
      <c r="AD20" s="19"/>
      <c r="AE20" s="19"/>
      <c r="AF20" s="19"/>
      <c r="AG20" s="19"/>
      <c r="AH20" s="19"/>
      <c r="AI20" s="19"/>
      <c r="AJ20" s="19"/>
      <c r="AK20" s="19"/>
      <c r="AL20" s="18"/>
      <c r="AM20" s="1"/>
    </row>
    <row r="21" spans="1:51" ht="26.25" customHeight="1">
      <c r="A21" s="23"/>
      <c r="B21" s="22"/>
      <c r="C21" s="21"/>
      <c r="D21" s="44"/>
      <c r="E21" s="317"/>
      <c r="F21" s="317"/>
      <c r="G21" s="317"/>
      <c r="H21" s="317"/>
      <c r="I21" s="317"/>
      <c r="J21" s="317"/>
      <c r="K21" s="317"/>
      <c r="L21" s="317"/>
      <c r="M21" s="317"/>
      <c r="N21" s="317"/>
      <c r="O21" s="317"/>
      <c r="P21" s="317"/>
      <c r="Q21" s="317"/>
      <c r="R21" s="317"/>
      <c r="S21" s="317"/>
      <c r="T21" s="317"/>
      <c r="U21" s="317"/>
      <c r="V21" s="317"/>
      <c r="W21" s="317"/>
      <c r="X21" s="317"/>
      <c r="Y21" s="317"/>
      <c r="Z21" s="24" t="s">
        <v>132</v>
      </c>
      <c r="AA21" s="44"/>
      <c r="AB21" s="44"/>
      <c r="AC21" s="44"/>
      <c r="AD21" s="44"/>
      <c r="AE21" s="44"/>
      <c r="AF21" s="44"/>
      <c r="AG21" s="44"/>
      <c r="AH21" s="44"/>
      <c r="AI21" s="44"/>
      <c r="AJ21" s="44"/>
      <c r="AK21" s="44"/>
      <c r="AM21" s="44"/>
      <c r="AN21" s="44"/>
      <c r="AO21" s="44"/>
      <c r="AP21" s="44"/>
      <c r="AQ21" s="44"/>
      <c r="AR21" s="44"/>
      <c r="AS21" s="44"/>
      <c r="AT21" s="44"/>
      <c r="AU21" s="44"/>
      <c r="AV21" s="44"/>
      <c r="AW21" s="44"/>
      <c r="AX21" s="44"/>
      <c r="AY21" s="24"/>
    </row>
    <row r="22" spans="1:51">
      <c r="I22" s="94"/>
      <c r="N22" s="94"/>
      <c r="W22" s="95"/>
    </row>
    <row r="24" spans="1:51" ht="99" customHeight="1">
      <c r="A24" s="247" t="s">
        <v>242</v>
      </c>
      <c r="B24" s="483"/>
      <c r="C24" s="483"/>
      <c r="D24" s="483"/>
      <c r="E24" s="483"/>
      <c r="F24" s="483"/>
      <c r="G24" s="483"/>
      <c r="H24" s="483"/>
      <c r="I24" s="483"/>
      <c r="J24" s="483"/>
      <c r="K24" s="483"/>
      <c r="L24" s="483"/>
      <c r="M24" s="483"/>
      <c r="N24" s="483"/>
      <c r="O24" s="483"/>
      <c r="P24" s="483"/>
      <c r="Q24" s="483"/>
      <c r="R24" s="483"/>
      <c r="S24" s="483"/>
      <c r="T24" s="483"/>
      <c r="U24" s="483"/>
      <c r="V24" s="483"/>
      <c r="W24" s="483"/>
      <c r="X24" s="483"/>
      <c r="Y24" s="484"/>
    </row>
  </sheetData>
  <mergeCells count="83">
    <mergeCell ref="C4:H4"/>
    <mergeCell ref="I4:M4"/>
    <mergeCell ref="N4:Q4"/>
    <mergeCell ref="R4:V4"/>
    <mergeCell ref="W4:Y4"/>
    <mergeCell ref="I19:M19"/>
    <mergeCell ref="N19:Q19"/>
    <mergeCell ref="R19:V19"/>
    <mergeCell ref="W19:Y19"/>
    <mergeCell ref="R18:V18"/>
    <mergeCell ref="W18:Y18"/>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D15:H15"/>
    <mergeCell ref="I15:M15"/>
    <mergeCell ref="N15:Q15"/>
    <mergeCell ref="R15:V15"/>
    <mergeCell ref="W15:Y15"/>
    <mergeCell ref="D14:H14"/>
    <mergeCell ref="I14:M14"/>
    <mergeCell ref="N14:Q14"/>
    <mergeCell ref="R14:V14"/>
    <mergeCell ref="W14:Y14"/>
    <mergeCell ref="D7:H7"/>
    <mergeCell ref="I7:M7"/>
    <mergeCell ref="N7:Q7"/>
    <mergeCell ref="R7:V7"/>
    <mergeCell ref="W7:Y7"/>
    <mergeCell ref="D6:H6"/>
    <mergeCell ref="I6:M6"/>
    <mergeCell ref="N6:Q6"/>
    <mergeCell ref="R6:V6"/>
    <mergeCell ref="W6:Y6"/>
    <mergeCell ref="D9:H9"/>
    <mergeCell ref="I9:M9"/>
    <mergeCell ref="N9:Q9"/>
    <mergeCell ref="R9:V9"/>
    <mergeCell ref="W9:Y9"/>
    <mergeCell ref="D8:H8"/>
    <mergeCell ref="I8:M8"/>
    <mergeCell ref="N8:Q8"/>
    <mergeCell ref="R8:V8"/>
    <mergeCell ref="W8:Y8"/>
    <mergeCell ref="D11:H11"/>
    <mergeCell ref="I11:M11"/>
    <mergeCell ref="N11:Q11"/>
    <mergeCell ref="R11:V11"/>
    <mergeCell ref="W11:Y11"/>
    <mergeCell ref="D10:H10"/>
    <mergeCell ref="I10:M10"/>
    <mergeCell ref="N10:Q10"/>
    <mergeCell ref="R10:V10"/>
    <mergeCell ref="W10:Y10"/>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sheetPr codeName="Sheet36"/>
  <dimension ref="A2:AX20"/>
  <sheetViews>
    <sheetView view="pageBreakPreview" zoomScaleNormal="100" zoomScaleSheetLayoutView="100" workbookViewId="0">
      <selection activeCell="D24" sqref="D24"/>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c r="A2" s="17"/>
      <c r="B2" s="251" t="s">
        <v>1077</v>
      </c>
      <c r="C2" s="251"/>
      <c r="D2" s="251"/>
      <c r="E2" s="251"/>
      <c r="F2" s="251"/>
      <c r="G2" s="251"/>
      <c r="H2" s="251"/>
      <c r="I2" s="251"/>
      <c r="J2" s="251"/>
      <c r="K2" s="251"/>
      <c r="L2" s="251"/>
      <c r="M2" s="251"/>
      <c r="N2" s="251"/>
      <c r="O2" s="251"/>
      <c r="P2" s="251"/>
      <c r="Q2" s="251"/>
      <c r="R2" s="251"/>
      <c r="S2" s="251"/>
      <c r="T2" s="251"/>
      <c r="U2" s="251"/>
      <c r="V2" s="17"/>
      <c r="W2" s="17"/>
      <c r="X2" s="17"/>
      <c r="Y2" s="17"/>
      <c r="Z2" s="17"/>
      <c r="AA2" s="17"/>
      <c r="AB2" s="17"/>
      <c r="AC2" s="17"/>
      <c r="AD2" s="17"/>
      <c r="AE2" s="17"/>
      <c r="AF2" s="17"/>
      <c r="AG2" s="17"/>
      <c r="AH2" s="17"/>
      <c r="AI2" s="17"/>
      <c r="AJ2" s="17"/>
      <c r="AK2" s="17"/>
      <c r="AL2" s="17"/>
      <c r="AM2" s="17"/>
      <c r="AN2" s="17"/>
      <c r="AO2" s="17"/>
      <c r="AP2" s="17"/>
      <c r="AQ2" s="17"/>
      <c r="AR2" s="17"/>
      <c r="AS2" s="17"/>
      <c r="AT2" s="35"/>
      <c r="AU2" s="1"/>
      <c r="AV2" s="1"/>
      <c r="AW2" s="1"/>
      <c r="AX2" s="1"/>
    </row>
    <row r="4" spans="1:50" ht="18.75" customHeight="1">
      <c r="A4" s="17"/>
      <c r="B4" s="16"/>
      <c r="C4" s="206"/>
      <c r="D4" s="206"/>
      <c r="E4" s="206"/>
      <c r="F4" s="206"/>
      <c r="G4" s="206"/>
      <c r="H4" s="206"/>
      <c r="I4" s="206"/>
      <c r="J4" s="206"/>
      <c r="K4" s="206"/>
      <c r="L4" s="206"/>
      <c r="M4" s="206"/>
      <c r="N4" s="206"/>
      <c r="O4" s="206"/>
      <c r="P4" s="206"/>
      <c r="Q4" s="206"/>
      <c r="R4" s="206"/>
      <c r="S4" s="206"/>
      <c r="T4" s="206"/>
      <c r="U4" s="206"/>
      <c r="V4" s="206"/>
      <c r="W4" s="206"/>
      <c r="X4" s="206"/>
      <c r="Y4" s="490" t="s">
        <v>195</v>
      </c>
      <c r="Z4" s="490"/>
      <c r="AA4" s="490"/>
      <c r="AB4" s="490"/>
      <c r="AC4" s="490"/>
      <c r="AD4" s="490"/>
      <c r="AE4" s="490"/>
      <c r="AF4" s="490"/>
      <c r="AG4" s="14"/>
    </row>
    <row r="5" spans="1:50" ht="30" customHeight="1">
      <c r="A5" s="47"/>
      <c r="B5" s="47"/>
      <c r="C5" s="334" t="s">
        <v>243</v>
      </c>
      <c r="D5" s="334"/>
      <c r="E5" s="334"/>
      <c r="F5" s="334"/>
      <c r="G5" s="334"/>
      <c r="H5" s="334"/>
      <c r="I5" s="334"/>
      <c r="J5" s="334"/>
      <c r="K5" s="334" t="s">
        <v>248</v>
      </c>
      <c r="L5" s="334"/>
      <c r="M5" s="334"/>
      <c r="N5" s="334"/>
      <c r="O5" s="334"/>
      <c r="P5" s="334"/>
      <c r="Q5" s="334" t="s">
        <v>244</v>
      </c>
      <c r="R5" s="334"/>
      <c r="S5" s="334"/>
      <c r="T5" s="334"/>
      <c r="U5" s="334"/>
      <c r="V5" s="473" t="s">
        <v>1053</v>
      </c>
      <c r="W5" s="473"/>
      <c r="X5" s="473"/>
      <c r="Y5" s="473"/>
      <c r="Z5" s="473"/>
      <c r="AA5" s="473"/>
      <c r="AB5" s="473" t="s">
        <v>245</v>
      </c>
      <c r="AC5" s="473"/>
      <c r="AD5" s="473"/>
      <c r="AE5" s="473"/>
      <c r="AF5" s="473"/>
    </row>
    <row r="6" spans="1:50" ht="30" customHeight="1">
      <c r="A6" s="47"/>
      <c r="B6" s="47"/>
      <c r="C6" s="335" t="s">
        <v>246</v>
      </c>
      <c r="D6" s="335"/>
      <c r="E6" s="335"/>
      <c r="F6" s="335"/>
      <c r="G6" s="335"/>
      <c r="H6" s="335"/>
      <c r="I6" s="335"/>
      <c r="J6" s="335"/>
      <c r="K6" s="488"/>
      <c r="L6" s="488"/>
      <c r="M6" s="488"/>
      <c r="N6" s="488"/>
      <c r="O6" s="488"/>
      <c r="P6" s="488"/>
      <c r="Q6" s="489"/>
      <c r="R6" s="489"/>
      <c r="S6" s="489"/>
      <c r="T6" s="489"/>
      <c r="U6" s="489"/>
      <c r="V6" s="487"/>
      <c r="W6" s="487"/>
      <c r="X6" s="487"/>
      <c r="Y6" s="487"/>
      <c r="Z6" s="487"/>
      <c r="AA6" s="487"/>
      <c r="AB6" s="363"/>
      <c r="AC6" s="363"/>
      <c r="AD6" s="363"/>
      <c r="AE6" s="363"/>
      <c r="AF6" s="363"/>
    </row>
    <row r="7" spans="1:50" ht="30" customHeight="1">
      <c r="A7" s="47"/>
      <c r="B7" s="47"/>
      <c r="C7" s="335" t="s">
        <v>246</v>
      </c>
      <c r="D7" s="335"/>
      <c r="E7" s="335"/>
      <c r="F7" s="335"/>
      <c r="G7" s="335"/>
      <c r="H7" s="335"/>
      <c r="I7" s="335"/>
      <c r="J7" s="335"/>
      <c r="K7" s="488"/>
      <c r="L7" s="488"/>
      <c r="M7" s="488"/>
      <c r="N7" s="488"/>
      <c r="O7" s="488"/>
      <c r="P7" s="488"/>
      <c r="Q7" s="489"/>
      <c r="R7" s="489"/>
      <c r="S7" s="489"/>
      <c r="T7" s="489"/>
      <c r="U7" s="489"/>
      <c r="V7" s="487"/>
      <c r="W7" s="487"/>
      <c r="X7" s="487"/>
      <c r="Y7" s="487"/>
      <c r="Z7" s="487"/>
      <c r="AA7" s="487"/>
      <c r="AB7" s="363"/>
      <c r="AC7" s="363"/>
      <c r="AD7" s="363"/>
      <c r="AE7" s="363"/>
      <c r="AF7" s="363"/>
    </row>
    <row r="8" spans="1:50" ht="30" customHeight="1">
      <c r="A8" s="47"/>
      <c r="B8" s="47"/>
      <c r="C8" s="335" t="s">
        <v>246</v>
      </c>
      <c r="D8" s="335"/>
      <c r="E8" s="335"/>
      <c r="F8" s="335"/>
      <c r="G8" s="335"/>
      <c r="H8" s="335"/>
      <c r="I8" s="335"/>
      <c r="J8" s="335"/>
      <c r="K8" s="488"/>
      <c r="L8" s="488"/>
      <c r="M8" s="488"/>
      <c r="N8" s="488"/>
      <c r="O8" s="488"/>
      <c r="P8" s="488"/>
      <c r="Q8" s="489"/>
      <c r="R8" s="489"/>
      <c r="S8" s="489"/>
      <c r="T8" s="489"/>
      <c r="U8" s="489"/>
      <c r="V8" s="487"/>
      <c r="W8" s="487"/>
      <c r="X8" s="487"/>
      <c r="Y8" s="487"/>
      <c r="Z8" s="487"/>
      <c r="AA8" s="487"/>
      <c r="AB8" s="363"/>
      <c r="AC8" s="363"/>
      <c r="AD8" s="363"/>
      <c r="AE8" s="363"/>
      <c r="AF8" s="363"/>
    </row>
    <row r="9" spans="1:50" ht="30" customHeight="1">
      <c r="A9" s="47"/>
      <c r="B9" s="47"/>
      <c r="C9" s="335" t="s">
        <v>246</v>
      </c>
      <c r="D9" s="335"/>
      <c r="E9" s="335"/>
      <c r="F9" s="335"/>
      <c r="G9" s="335"/>
      <c r="H9" s="335"/>
      <c r="I9" s="335"/>
      <c r="J9" s="335"/>
      <c r="K9" s="488"/>
      <c r="L9" s="488"/>
      <c r="M9" s="488"/>
      <c r="N9" s="488"/>
      <c r="O9" s="488"/>
      <c r="P9" s="488"/>
      <c r="Q9" s="489"/>
      <c r="R9" s="489"/>
      <c r="S9" s="489"/>
      <c r="T9" s="489"/>
      <c r="U9" s="489"/>
      <c r="V9" s="487"/>
      <c r="W9" s="487"/>
      <c r="X9" s="487"/>
      <c r="Y9" s="487"/>
      <c r="Z9" s="487"/>
      <c r="AA9" s="487"/>
      <c r="AB9" s="363"/>
      <c r="AC9" s="363"/>
      <c r="AD9" s="363"/>
      <c r="AE9" s="363"/>
      <c r="AF9" s="363"/>
    </row>
    <row r="10" spans="1:50" ht="30" customHeight="1">
      <c r="A10" s="47"/>
      <c r="B10" s="47"/>
      <c r="C10" s="335" t="s">
        <v>246</v>
      </c>
      <c r="D10" s="335"/>
      <c r="E10" s="335"/>
      <c r="F10" s="335"/>
      <c r="G10" s="335"/>
      <c r="H10" s="335"/>
      <c r="I10" s="335"/>
      <c r="J10" s="335"/>
      <c r="K10" s="488"/>
      <c r="L10" s="488"/>
      <c r="M10" s="488"/>
      <c r="N10" s="488"/>
      <c r="O10" s="488"/>
      <c r="P10" s="488"/>
      <c r="Q10" s="489"/>
      <c r="R10" s="489"/>
      <c r="S10" s="489"/>
      <c r="T10" s="489"/>
      <c r="U10" s="489"/>
      <c r="V10" s="487"/>
      <c r="W10" s="487"/>
      <c r="X10" s="487"/>
      <c r="Y10" s="487"/>
      <c r="Z10" s="487"/>
      <c r="AA10" s="487"/>
      <c r="AB10" s="363"/>
      <c r="AC10" s="363"/>
      <c r="AD10" s="363"/>
      <c r="AE10" s="363"/>
      <c r="AF10" s="363"/>
    </row>
    <row r="11" spans="1:50" ht="7.5" customHeight="1">
      <c r="A11" s="23"/>
      <c r="B11" s="22"/>
      <c r="C11" s="21"/>
      <c r="D11" s="21"/>
      <c r="E11" s="25"/>
      <c r="F11" s="25"/>
      <c r="G11" s="25"/>
      <c r="H11" s="25"/>
      <c r="I11" s="25"/>
      <c r="J11" s="25"/>
      <c r="K11" s="25"/>
      <c r="L11" s="25"/>
      <c r="M11" s="25"/>
      <c r="N11" s="25"/>
      <c r="O11" s="25"/>
      <c r="P11" s="19"/>
      <c r="Q11" s="19"/>
      <c r="R11" s="19"/>
      <c r="S11" s="19"/>
      <c r="T11" s="19"/>
      <c r="U11" s="19"/>
      <c r="V11" s="19"/>
      <c r="W11" s="19"/>
      <c r="X11" s="19"/>
      <c r="Y11" s="19"/>
      <c r="Z11" s="19"/>
      <c r="AA11" s="19"/>
      <c r="AB11" s="19"/>
      <c r="AC11" s="19"/>
      <c r="AD11" s="19"/>
      <c r="AE11" s="19"/>
      <c r="AF11" s="19"/>
      <c r="AG11" s="18"/>
    </row>
    <row r="12" spans="1:50" ht="26.25" customHeight="1">
      <c r="A12" s="23"/>
      <c r="B12" s="22"/>
      <c r="C12" s="21"/>
      <c r="D12" s="44"/>
      <c r="E12" s="317"/>
      <c r="F12" s="317"/>
      <c r="G12" s="317"/>
      <c r="H12" s="317"/>
      <c r="I12" s="317"/>
      <c r="J12" s="317"/>
      <c r="K12" s="317"/>
      <c r="L12" s="317"/>
      <c r="M12" s="317"/>
      <c r="N12" s="317"/>
      <c r="O12" s="317"/>
      <c r="P12" s="317"/>
      <c r="Q12" s="317"/>
      <c r="R12" s="317"/>
      <c r="S12" s="317"/>
      <c r="T12" s="317"/>
      <c r="U12" s="317"/>
      <c r="V12" s="317"/>
      <c r="W12" s="317"/>
      <c r="X12" s="317"/>
      <c r="Y12" s="317"/>
      <c r="Z12" s="317"/>
      <c r="AA12" s="317"/>
      <c r="AB12" s="317"/>
      <c r="AC12" s="317"/>
      <c r="AD12" s="317"/>
      <c r="AE12" s="317"/>
      <c r="AF12" s="317"/>
      <c r="AG12" s="87" t="s">
        <v>247</v>
      </c>
      <c r="AH12" s="44"/>
      <c r="AI12" s="44"/>
      <c r="AJ12" s="44"/>
      <c r="AK12" s="44"/>
      <c r="AL12" s="44"/>
      <c r="AM12" s="44"/>
      <c r="AN12" s="44"/>
      <c r="AO12" s="44"/>
      <c r="AP12" s="44"/>
      <c r="AQ12" s="44"/>
      <c r="AR12" s="44"/>
      <c r="AS12" s="44"/>
      <c r="AT12" s="24"/>
    </row>
    <row r="15" spans="1:50" ht="62.25" customHeight="1">
      <c r="A15" s="247" t="s">
        <v>256</v>
      </c>
      <c r="B15" s="248"/>
      <c r="C15" s="248"/>
      <c r="D15" s="248"/>
      <c r="E15" s="248"/>
      <c r="F15" s="248"/>
      <c r="G15" s="248"/>
      <c r="H15" s="248"/>
      <c r="I15" s="248"/>
      <c r="J15" s="248"/>
      <c r="K15" s="248"/>
      <c r="L15" s="248"/>
      <c r="M15" s="248"/>
      <c r="N15" s="248"/>
      <c r="O15" s="248"/>
      <c r="P15" s="248"/>
      <c r="Q15" s="248"/>
      <c r="R15" s="248"/>
      <c r="S15" s="248"/>
      <c r="T15" s="248"/>
      <c r="U15" s="248"/>
      <c r="V15" s="248"/>
      <c r="W15" s="248"/>
      <c r="X15" s="248"/>
      <c r="Y15" s="248"/>
      <c r="Z15" s="248"/>
      <c r="AA15" s="248"/>
      <c r="AB15" s="248"/>
      <c r="AC15" s="248"/>
      <c r="AD15" s="248"/>
      <c r="AE15" s="248"/>
      <c r="AF15" s="249"/>
    </row>
    <row r="20" spans="16:16">
      <c r="P20" s="227"/>
    </row>
  </sheetData>
  <sheetProtection formatCells="0" formatRows="0"/>
  <mergeCells count="34">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 ref="B2:U2"/>
    <mergeCell ref="K7:P7"/>
    <mergeCell ref="Q7:U7"/>
    <mergeCell ref="V7:AA7"/>
    <mergeCell ref="AB7:AF7"/>
    <mergeCell ref="AB5:AF5"/>
    <mergeCell ref="K6:P6"/>
    <mergeCell ref="Q6:U6"/>
    <mergeCell ref="V6:AA6"/>
    <mergeCell ref="AB6:AF6"/>
    <mergeCell ref="V8:AA8"/>
    <mergeCell ref="C9:J9"/>
    <mergeCell ref="C10:J10"/>
    <mergeCell ref="C8:J8"/>
    <mergeCell ref="C6:J6"/>
    <mergeCell ref="C7:J7"/>
    <mergeCell ref="K10:P10"/>
    <mergeCell ref="Q10:U1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sheetPr codeName="Sheet37"/>
  <dimension ref="A2:BC20"/>
  <sheetViews>
    <sheetView view="pageBreakPreview" zoomScaleNormal="100" zoomScaleSheetLayoutView="100" workbookViewId="0">
      <selection activeCell="D24" sqref="D24"/>
    </sheetView>
  </sheetViews>
  <sheetFormatPr defaultRowHeight="17.399999999999999"/>
  <cols>
    <col min="1" max="4" width="1.09765625" style="1" customWidth="1"/>
    <col min="5" max="41" width="2.3984375" style="1" customWidth="1"/>
    <col min="42" max="50" width="9" style="1"/>
  </cols>
  <sheetData>
    <row r="2" spans="1:55">
      <c r="A2" s="17"/>
      <c r="B2" s="251" t="s">
        <v>1078</v>
      </c>
      <c r="C2" s="251"/>
      <c r="D2" s="251"/>
      <c r="E2" s="251"/>
      <c r="F2" s="251"/>
      <c r="G2" s="251"/>
      <c r="H2" s="251"/>
      <c r="I2" s="251"/>
      <c r="J2" s="251"/>
      <c r="K2" s="251"/>
      <c r="L2" s="251"/>
      <c r="M2" s="251"/>
      <c r="N2" s="251"/>
      <c r="O2" s="251"/>
      <c r="P2" s="251"/>
      <c r="Q2" s="251"/>
      <c r="R2" s="251"/>
      <c r="S2" s="251"/>
      <c r="T2" s="251"/>
      <c r="U2" s="251"/>
      <c r="V2" s="17"/>
      <c r="W2" s="17"/>
      <c r="X2" s="17"/>
      <c r="Y2" s="17"/>
      <c r="Z2" s="17"/>
      <c r="AA2" s="17"/>
      <c r="AB2" s="17"/>
      <c r="AC2" s="17"/>
      <c r="AD2" s="17"/>
      <c r="AE2" s="17"/>
      <c r="AF2" s="17"/>
      <c r="AG2" s="17"/>
      <c r="AH2" s="17"/>
      <c r="AI2" s="17"/>
      <c r="AJ2" s="17"/>
      <c r="AK2" s="17"/>
      <c r="AL2" s="17"/>
      <c r="AM2" s="17"/>
      <c r="AN2" s="17"/>
      <c r="AO2" s="17"/>
      <c r="AP2" s="17"/>
      <c r="AQ2" s="17"/>
      <c r="AR2" s="17"/>
      <c r="AS2" s="17"/>
      <c r="AT2" s="35"/>
    </row>
    <row r="3" spans="1:55">
      <c r="A3" s="17"/>
      <c r="B3" s="36"/>
      <c r="C3" s="36"/>
      <c r="D3" s="36"/>
      <c r="E3" s="36"/>
      <c r="F3" s="36"/>
      <c r="G3" s="36"/>
      <c r="H3" s="36"/>
      <c r="I3" s="36"/>
      <c r="J3" s="36"/>
      <c r="K3" s="36"/>
      <c r="L3" s="36"/>
      <c r="M3" s="36"/>
      <c r="N3" s="36"/>
      <c r="O3" s="36"/>
      <c r="P3" s="36"/>
      <c r="Q3" s="36"/>
      <c r="R3" s="36"/>
      <c r="S3" s="36"/>
      <c r="T3" s="36"/>
      <c r="U3" s="36"/>
      <c r="V3" s="17"/>
      <c r="W3" s="17"/>
      <c r="X3" s="17"/>
      <c r="Y3" s="17"/>
      <c r="Z3" s="17"/>
      <c r="AA3" s="17"/>
      <c r="AB3" s="17"/>
      <c r="AC3" s="17"/>
      <c r="AD3" s="17"/>
      <c r="AE3" s="17"/>
      <c r="AF3" s="17"/>
      <c r="AG3" s="17"/>
      <c r="AH3" s="17"/>
      <c r="AI3" s="17"/>
      <c r="AJ3" s="17"/>
      <c r="AK3" s="17"/>
      <c r="AL3" s="17"/>
      <c r="AM3" s="17"/>
      <c r="AN3" s="17"/>
      <c r="AO3" s="17"/>
      <c r="AP3" s="17"/>
      <c r="AQ3" s="17"/>
      <c r="AR3" s="17"/>
      <c r="AS3" s="17"/>
      <c r="AT3" s="35"/>
    </row>
    <row r="4" spans="1:55" ht="18.75" customHeight="1">
      <c r="A4" s="17"/>
      <c r="B4" s="16"/>
      <c r="C4" s="16"/>
      <c r="D4" s="16"/>
      <c r="E4" s="206"/>
      <c r="F4" s="206"/>
      <c r="G4" s="206"/>
      <c r="H4" s="206"/>
      <c r="I4" s="206"/>
      <c r="J4" s="206"/>
      <c r="K4" s="206"/>
      <c r="L4" s="206"/>
      <c r="M4" s="206"/>
      <c r="N4" s="206"/>
      <c r="O4" s="206"/>
      <c r="P4" s="206"/>
      <c r="Q4" s="17"/>
      <c r="R4" s="17"/>
      <c r="S4" s="17"/>
      <c r="T4" s="17"/>
      <c r="U4" s="17"/>
      <c r="V4" s="17"/>
      <c r="W4" s="17"/>
      <c r="X4" s="17"/>
      <c r="Y4" s="17"/>
      <c r="Z4" s="17"/>
      <c r="AA4" s="17"/>
      <c r="AB4" s="17"/>
      <c r="AC4" s="17"/>
      <c r="AD4" s="333" t="s">
        <v>251</v>
      </c>
      <c r="AE4" s="333"/>
      <c r="AF4" s="333"/>
      <c r="AG4" s="333"/>
      <c r="AH4" s="333"/>
      <c r="AI4" s="333"/>
      <c r="AJ4" s="333"/>
      <c r="AK4" s="333"/>
      <c r="AL4" s="333"/>
      <c r="AM4" s="333"/>
      <c r="AN4" s="333"/>
      <c r="AO4" s="333"/>
      <c r="AP4" s="14"/>
    </row>
    <row r="5" spans="1:55" ht="26.25" customHeight="1">
      <c r="A5" s="17"/>
      <c r="B5" s="16"/>
      <c r="C5" s="16"/>
      <c r="D5" s="16"/>
      <c r="E5" s="494" t="s">
        <v>252</v>
      </c>
      <c r="F5" s="494"/>
      <c r="G5" s="494"/>
      <c r="H5" s="494"/>
      <c r="I5" s="494"/>
      <c r="J5" s="494"/>
      <c r="K5" s="494"/>
      <c r="L5" s="494"/>
      <c r="M5" s="494" t="s">
        <v>253</v>
      </c>
      <c r="N5" s="494"/>
      <c r="O5" s="494"/>
      <c r="P5" s="494"/>
      <c r="Q5" s="494"/>
      <c r="R5" s="494"/>
      <c r="S5" s="494"/>
      <c r="T5" s="494"/>
      <c r="U5" s="494"/>
      <c r="V5" s="494" t="s">
        <v>254</v>
      </c>
      <c r="W5" s="494"/>
      <c r="X5" s="494"/>
      <c r="Y5" s="494"/>
      <c r="Z5" s="494" t="s">
        <v>1051</v>
      </c>
      <c r="AA5" s="494"/>
      <c r="AB5" s="494"/>
      <c r="AC5" s="494"/>
      <c r="AD5" s="494"/>
      <c r="AE5" s="494"/>
      <c r="AF5" s="494" t="s">
        <v>1052</v>
      </c>
      <c r="AG5" s="494"/>
      <c r="AH5" s="494"/>
      <c r="AI5" s="494"/>
      <c r="AJ5" s="494"/>
      <c r="AK5" s="494"/>
      <c r="AL5" s="494" t="s">
        <v>255</v>
      </c>
      <c r="AM5" s="494"/>
      <c r="AN5" s="494"/>
      <c r="AO5" s="494"/>
      <c r="AP5" s="14"/>
    </row>
    <row r="6" spans="1:55" ht="26.25" customHeight="1">
      <c r="A6" s="17"/>
      <c r="B6" s="16"/>
      <c r="C6" s="16"/>
      <c r="D6" s="16"/>
      <c r="E6" s="331" t="s">
        <v>1122</v>
      </c>
      <c r="F6" s="331"/>
      <c r="G6" s="331"/>
      <c r="H6" s="331"/>
      <c r="I6" s="331"/>
      <c r="J6" s="331"/>
      <c r="K6" s="331"/>
      <c r="L6" s="331"/>
      <c r="M6" s="331" t="s">
        <v>1124</v>
      </c>
      <c r="N6" s="331"/>
      <c r="O6" s="331"/>
      <c r="P6" s="331"/>
      <c r="Q6" s="331"/>
      <c r="R6" s="331"/>
      <c r="S6" s="331"/>
      <c r="T6" s="331"/>
      <c r="U6" s="331"/>
      <c r="V6" s="365" t="s">
        <v>1126</v>
      </c>
      <c r="W6" s="365"/>
      <c r="X6" s="365"/>
      <c r="Y6" s="365"/>
      <c r="Z6" s="493">
        <v>0</v>
      </c>
      <c r="AA6" s="493"/>
      <c r="AB6" s="493"/>
      <c r="AC6" s="493"/>
      <c r="AD6" s="493"/>
      <c r="AE6" s="493"/>
      <c r="AF6" s="493">
        <v>0</v>
      </c>
      <c r="AG6" s="493"/>
      <c r="AH6" s="493"/>
      <c r="AI6" s="493"/>
      <c r="AJ6" s="493"/>
      <c r="AK6" s="493"/>
      <c r="AL6" s="492"/>
      <c r="AM6" s="492"/>
      <c r="AN6" s="492"/>
      <c r="AO6" s="492"/>
      <c r="AP6" s="14"/>
    </row>
    <row r="7" spans="1:55" ht="26.25" customHeight="1">
      <c r="A7" s="17"/>
      <c r="B7" s="16"/>
      <c r="C7" s="16"/>
      <c r="D7" s="16"/>
      <c r="E7" s="331" t="s">
        <v>1123</v>
      </c>
      <c r="F7" s="331"/>
      <c r="G7" s="331"/>
      <c r="H7" s="331"/>
      <c r="I7" s="331"/>
      <c r="J7" s="331"/>
      <c r="K7" s="331"/>
      <c r="L7" s="331"/>
      <c r="M7" s="331" t="s">
        <v>1179</v>
      </c>
      <c r="N7" s="331"/>
      <c r="O7" s="331"/>
      <c r="P7" s="331"/>
      <c r="Q7" s="331"/>
      <c r="R7" s="331"/>
      <c r="S7" s="331"/>
      <c r="T7" s="331"/>
      <c r="U7" s="331"/>
      <c r="V7" s="365" t="s">
        <v>1126</v>
      </c>
      <c r="W7" s="365"/>
      <c r="X7" s="365"/>
      <c r="Y7" s="365"/>
      <c r="Z7" s="491">
        <v>1755</v>
      </c>
      <c r="AA7" s="491"/>
      <c r="AB7" s="491"/>
      <c r="AC7" s="491"/>
      <c r="AD7" s="491"/>
      <c r="AE7" s="491"/>
      <c r="AF7" s="491">
        <v>2060</v>
      </c>
      <c r="AG7" s="491"/>
      <c r="AH7" s="491"/>
      <c r="AI7" s="491"/>
      <c r="AJ7" s="491"/>
      <c r="AK7" s="491"/>
      <c r="AL7" s="492"/>
      <c r="AM7" s="492"/>
      <c r="AN7" s="492"/>
      <c r="AO7" s="492"/>
      <c r="AP7" s="14"/>
    </row>
    <row r="8" spans="1:55" ht="26.25" customHeight="1">
      <c r="A8" s="17"/>
      <c r="B8" s="16"/>
      <c r="C8" s="16"/>
      <c r="D8" s="16"/>
      <c r="E8" s="331"/>
      <c r="F8" s="331"/>
      <c r="G8" s="331"/>
      <c r="H8" s="331"/>
      <c r="I8" s="331"/>
      <c r="J8" s="331"/>
      <c r="K8" s="331"/>
      <c r="L8" s="331"/>
      <c r="M8" s="331"/>
      <c r="N8" s="331"/>
      <c r="O8" s="331"/>
      <c r="P8" s="331"/>
      <c r="Q8" s="331"/>
      <c r="R8" s="331"/>
      <c r="S8" s="331"/>
      <c r="T8" s="331"/>
      <c r="U8" s="331"/>
      <c r="V8" s="365"/>
      <c r="W8" s="365"/>
      <c r="X8" s="365"/>
      <c r="Y8" s="365"/>
      <c r="Z8" s="491"/>
      <c r="AA8" s="491"/>
      <c r="AB8" s="491"/>
      <c r="AC8" s="491"/>
      <c r="AD8" s="491"/>
      <c r="AE8" s="491"/>
      <c r="AF8" s="491"/>
      <c r="AG8" s="491"/>
      <c r="AH8" s="491"/>
      <c r="AI8" s="491"/>
      <c r="AJ8" s="491"/>
      <c r="AK8" s="491"/>
      <c r="AL8" s="492"/>
      <c r="AM8" s="492"/>
      <c r="AN8" s="492"/>
      <c r="AO8" s="492"/>
      <c r="AP8" s="14"/>
    </row>
    <row r="9" spans="1:55" ht="26.25" customHeight="1">
      <c r="A9" s="17"/>
      <c r="B9" s="16"/>
      <c r="C9" s="16"/>
      <c r="D9" s="16"/>
      <c r="E9" s="331"/>
      <c r="F9" s="331"/>
      <c r="G9" s="331"/>
      <c r="H9" s="331"/>
      <c r="I9" s="331"/>
      <c r="J9" s="331"/>
      <c r="K9" s="331"/>
      <c r="L9" s="331"/>
      <c r="M9" s="331"/>
      <c r="N9" s="331"/>
      <c r="O9" s="331"/>
      <c r="P9" s="331"/>
      <c r="Q9" s="331"/>
      <c r="R9" s="331"/>
      <c r="S9" s="331"/>
      <c r="T9" s="331"/>
      <c r="U9" s="331"/>
      <c r="V9" s="365"/>
      <c r="W9" s="365"/>
      <c r="X9" s="365"/>
      <c r="Y9" s="365"/>
      <c r="Z9" s="491"/>
      <c r="AA9" s="491"/>
      <c r="AB9" s="491"/>
      <c r="AC9" s="491"/>
      <c r="AD9" s="491"/>
      <c r="AE9" s="491"/>
      <c r="AF9" s="491"/>
      <c r="AG9" s="491"/>
      <c r="AH9" s="491"/>
      <c r="AI9" s="491"/>
      <c r="AJ9" s="491"/>
      <c r="AK9" s="491"/>
      <c r="AL9" s="492"/>
      <c r="AM9" s="492"/>
      <c r="AN9" s="492"/>
      <c r="AO9" s="492"/>
      <c r="AP9" s="14"/>
    </row>
    <row r="10" spans="1:55" ht="26.25" customHeight="1">
      <c r="A10" s="17"/>
      <c r="B10" s="16"/>
      <c r="C10" s="16"/>
      <c r="D10" s="16"/>
      <c r="E10" s="331"/>
      <c r="F10" s="331"/>
      <c r="G10" s="331"/>
      <c r="H10" s="331"/>
      <c r="I10" s="331"/>
      <c r="J10" s="331"/>
      <c r="K10" s="331"/>
      <c r="L10" s="331"/>
      <c r="M10" s="331"/>
      <c r="N10" s="331"/>
      <c r="O10" s="331"/>
      <c r="P10" s="331"/>
      <c r="Q10" s="331"/>
      <c r="R10" s="331"/>
      <c r="S10" s="331"/>
      <c r="T10" s="331"/>
      <c r="U10" s="331"/>
      <c r="V10" s="365"/>
      <c r="W10" s="365"/>
      <c r="X10" s="365"/>
      <c r="Y10" s="365"/>
      <c r="Z10" s="491"/>
      <c r="AA10" s="491"/>
      <c r="AB10" s="491"/>
      <c r="AC10" s="491"/>
      <c r="AD10" s="491"/>
      <c r="AE10" s="491"/>
      <c r="AF10" s="491"/>
      <c r="AG10" s="491"/>
      <c r="AH10" s="491"/>
      <c r="AI10" s="491"/>
      <c r="AJ10" s="491"/>
      <c r="AK10" s="491"/>
      <c r="AL10" s="492"/>
      <c r="AM10" s="492"/>
      <c r="AN10" s="492"/>
      <c r="AO10" s="492"/>
      <c r="AP10" s="14"/>
    </row>
    <row r="11" spans="1:55" ht="7.5" customHeight="1">
      <c r="A11" s="23"/>
      <c r="B11" s="22"/>
      <c r="C11" s="21"/>
      <c r="D11" s="21"/>
      <c r="E11" s="25"/>
      <c r="F11" s="25"/>
      <c r="G11" s="25"/>
      <c r="H11" s="25"/>
      <c r="I11" s="25"/>
      <c r="J11" s="25"/>
      <c r="K11" s="25"/>
      <c r="L11" s="25"/>
      <c r="M11" s="25"/>
      <c r="N11" s="25"/>
      <c r="O11" s="25"/>
      <c r="P11" s="19"/>
      <c r="Q11" s="19"/>
      <c r="R11" s="19"/>
      <c r="S11" s="19"/>
      <c r="T11" s="19"/>
      <c r="U11" s="19"/>
      <c r="V11" s="19"/>
      <c r="W11" s="19"/>
      <c r="X11" s="19"/>
      <c r="Y11" s="19"/>
      <c r="Z11" s="97"/>
      <c r="AA11" s="97"/>
      <c r="AB11" s="97"/>
      <c r="AC11" s="97"/>
      <c r="AD11" s="97"/>
      <c r="AE11" s="97"/>
      <c r="AF11" s="97"/>
      <c r="AG11" s="97"/>
      <c r="AH11" s="97"/>
      <c r="AI11" s="97"/>
      <c r="AJ11" s="97"/>
      <c r="AK11" s="97"/>
      <c r="AL11" s="19"/>
      <c r="AM11" s="19"/>
      <c r="AN11" s="19"/>
      <c r="AO11" s="19"/>
      <c r="AP11" s="18"/>
    </row>
    <row r="12" spans="1:55" ht="26.25" customHeight="1">
      <c r="A12" s="23"/>
      <c r="B12" s="22"/>
      <c r="C12" s="21"/>
      <c r="D12" s="44"/>
      <c r="E12" s="495" t="s">
        <v>1160</v>
      </c>
      <c r="F12" s="495"/>
      <c r="G12" s="495"/>
      <c r="H12" s="495"/>
      <c r="I12" s="495"/>
      <c r="J12" s="495"/>
      <c r="K12" s="495"/>
      <c r="L12" s="495"/>
      <c r="M12" s="495"/>
      <c r="N12" s="495"/>
      <c r="O12" s="495"/>
      <c r="P12" s="495"/>
      <c r="Q12" s="495"/>
      <c r="R12" s="495"/>
      <c r="S12" s="495"/>
      <c r="T12" s="495"/>
      <c r="U12" s="495"/>
      <c r="V12" s="495"/>
      <c r="W12" s="495"/>
      <c r="X12" s="495"/>
      <c r="Y12" s="495"/>
      <c r="Z12" s="495"/>
      <c r="AA12" s="495"/>
      <c r="AB12" s="495"/>
      <c r="AC12" s="495"/>
      <c r="AD12" s="495"/>
      <c r="AE12" s="495"/>
      <c r="AF12" s="495"/>
      <c r="AG12" s="495"/>
      <c r="AH12" s="495"/>
      <c r="AI12" s="495"/>
      <c r="AJ12" s="495"/>
      <c r="AK12" s="495"/>
      <c r="AL12" s="495"/>
      <c r="AM12" s="495"/>
      <c r="AN12" s="495"/>
      <c r="AO12" s="495"/>
      <c r="AP12" s="87" t="s">
        <v>221</v>
      </c>
      <c r="AQ12" s="44"/>
      <c r="AR12" s="44"/>
      <c r="AS12" s="44"/>
      <c r="AT12" s="44"/>
      <c r="AU12" s="44"/>
      <c r="AV12" s="44"/>
      <c r="AW12" s="44"/>
      <c r="AX12" s="44"/>
      <c r="AY12" s="44"/>
      <c r="AZ12" s="44"/>
      <c r="BA12" s="44"/>
      <c r="BB12" s="44"/>
      <c r="BC12" s="24"/>
    </row>
    <row r="15" spans="1:55" ht="54" customHeight="1">
      <c r="A15" s="247" t="s">
        <v>257</v>
      </c>
      <c r="B15" s="248"/>
      <c r="C15" s="248"/>
      <c r="D15" s="248"/>
      <c r="E15" s="248"/>
      <c r="F15" s="248"/>
      <c r="G15" s="248"/>
      <c r="H15" s="248"/>
      <c r="I15" s="248"/>
      <c r="J15" s="248"/>
      <c r="K15" s="248"/>
      <c r="L15" s="248"/>
      <c r="M15" s="248"/>
      <c r="N15" s="248"/>
      <c r="O15" s="248"/>
      <c r="P15" s="248"/>
      <c r="Q15" s="248"/>
      <c r="R15" s="248"/>
      <c r="S15" s="248"/>
      <c r="T15" s="248"/>
      <c r="U15" s="248"/>
      <c r="V15" s="248"/>
      <c r="W15" s="248"/>
      <c r="X15" s="248"/>
      <c r="Y15" s="248"/>
      <c r="Z15" s="248"/>
      <c r="AA15" s="248"/>
      <c r="AB15" s="248"/>
      <c r="AC15" s="248"/>
      <c r="AD15" s="248"/>
      <c r="AE15" s="248"/>
      <c r="AF15" s="248"/>
      <c r="AG15" s="248"/>
      <c r="AH15" s="248"/>
      <c r="AI15" s="248"/>
      <c r="AJ15" s="248"/>
      <c r="AK15" s="249"/>
      <c r="AL15" s="88"/>
      <c r="AM15" s="88"/>
      <c r="AN15" s="88"/>
      <c r="AO15" s="88"/>
    </row>
    <row r="20" spans="16:16">
      <c r="P20" s="227"/>
    </row>
  </sheetData>
  <sheetProtection formatCells="0" formatRows="0"/>
  <mergeCells count="40">
    <mergeCell ref="E5:L5"/>
    <mergeCell ref="M5:U5"/>
    <mergeCell ref="V5:Y5"/>
    <mergeCell ref="Z5:AE5"/>
    <mergeCell ref="AF5:AK5"/>
    <mergeCell ref="M10:U10"/>
    <mergeCell ref="V10:Y10"/>
    <mergeCell ref="Z10:AE10"/>
    <mergeCell ref="AF10:AK10"/>
    <mergeCell ref="A15:AK15"/>
    <mergeCell ref="E12:AO12"/>
    <mergeCell ref="B2:U2"/>
    <mergeCell ref="AL5:AO5"/>
    <mergeCell ref="AL10:AO10"/>
    <mergeCell ref="AD4:AO4"/>
    <mergeCell ref="E9:L9"/>
    <mergeCell ref="E10:L10"/>
    <mergeCell ref="M9:U9"/>
    <mergeCell ref="V9:Y9"/>
    <mergeCell ref="Z9:AE9"/>
    <mergeCell ref="AL9:AO9"/>
    <mergeCell ref="AL8:AO8"/>
    <mergeCell ref="AL6:AO6"/>
    <mergeCell ref="E7:L7"/>
    <mergeCell ref="M7:U7"/>
    <mergeCell ref="V7:Y7"/>
    <mergeCell ref="Z7:AE7"/>
    <mergeCell ref="AF7:AK7"/>
    <mergeCell ref="AL7:AO7"/>
    <mergeCell ref="E6:L6"/>
    <mergeCell ref="M6:U6"/>
    <mergeCell ref="V6:Y6"/>
    <mergeCell ref="Z6:AE6"/>
    <mergeCell ref="AF6:AK6"/>
    <mergeCell ref="AF9:AK9"/>
    <mergeCell ref="E8:L8"/>
    <mergeCell ref="M8:U8"/>
    <mergeCell ref="V8:Y8"/>
    <mergeCell ref="Z8:AE8"/>
    <mergeCell ref="AF8:AK8"/>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sheetPr codeName="Sheet38"/>
  <dimension ref="A2:AX21"/>
  <sheetViews>
    <sheetView view="pageBreakPreview" topLeftCell="A3" zoomScaleNormal="100" zoomScaleSheetLayoutView="100" workbookViewId="0">
      <selection activeCell="D24" sqref="D24"/>
    </sheetView>
  </sheetViews>
  <sheetFormatPr defaultRowHeight="17.399999999999999"/>
  <cols>
    <col min="1" max="4" width="1.09765625" style="1" customWidth="1"/>
    <col min="5" max="10" width="2.3984375" style="1" customWidth="1"/>
    <col min="11" max="21" width="3.09765625" style="1" customWidth="1"/>
    <col min="22" max="32" width="2.3984375" style="1" customWidth="1"/>
    <col min="33" max="35" width="9" style="1"/>
  </cols>
  <sheetData>
    <row r="2" spans="1:50">
      <c r="A2" s="17"/>
      <c r="B2" s="251" t="s">
        <v>1079</v>
      </c>
      <c r="C2" s="251"/>
      <c r="D2" s="251"/>
      <c r="E2" s="251"/>
      <c r="F2" s="251"/>
      <c r="G2" s="251"/>
      <c r="H2" s="251"/>
      <c r="I2" s="251"/>
      <c r="J2" s="251"/>
      <c r="K2" s="251"/>
      <c r="L2" s="251"/>
      <c r="M2" s="251"/>
      <c r="N2" s="251"/>
      <c r="O2" s="251"/>
      <c r="P2" s="251"/>
      <c r="Q2" s="251"/>
      <c r="R2" s="251"/>
      <c r="S2" s="251"/>
      <c r="T2" s="251"/>
      <c r="U2" s="251"/>
      <c r="V2" s="17"/>
      <c r="W2" s="17"/>
      <c r="X2" s="17"/>
      <c r="Y2" s="17"/>
      <c r="Z2" s="17"/>
      <c r="AA2" s="17"/>
      <c r="AB2" s="17"/>
      <c r="AC2" s="17"/>
      <c r="AD2" s="17"/>
      <c r="AE2" s="17"/>
      <c r="AF2" s="17"/>
      <c r="AG2" s="17"/>
      <c r="AH2" s="17"/>
      <c r="AI2" s="17"/>
      <c r="AJ2" s="17"/>
      <c r="AK2" s="17"/>
      <c r="AL2" s="17"/>
      <c r="AM2" s="17"/>
      <c r="AN2" s="17"/>
      <c r="AO2" s="17"/>
      <c r="AP2" s="17"/>
      <c r="AQ2" s="17"/>
      <c r="AR2" s="17"/>
      <c r="AS2" s="17"/>
      <c r="AT2" s="35"/>
      <c r="AU2" s="1"/>
      <c r="AV2" s="1"/>
      <c r="AW2" s="1"/>
      <c r="AX2" s="1"/>
    </row>
    <row r="4" spans="1:50" ht="18.75" customHeight="1">
      <c r="A4" s="17"/>
      <c r="B4" s="16"/>
      <c r="C4" s="206"/>
      <c r="D4" s="206"/>
      <c r="E4" s="206"/>
      <c r="F4" s="206"/>
      <c r="G4" s="206"/>
      <c r="H4" s="206"/>
      <c r="I4" s="206"/>
      <c r="J4" s="206"/>
      <c r="K4" s="206"/>
      <c r="L4" s="206"/>
      <c r="M4" s="206"/>
      <c r="N4" s="206"/>
      <c r="O4" s="206"/>
      <c r="P4" s="206"/>
      <c r="Q4" s="206"/>
      <c r="R4" s="206"/>
      <c r="S4" s="206"/>
      <c r="T4" s="206"/>
      <c r="U4" s="206"/>
      <c r="V4" s="206"/>
      <c r="W4" s="206"/>
      <c r="X4" s="206"/>
      <c r="Y4" s="490" t="s">
        <v>258</v>
      </c>
      <c r="Z4" s="490"/>
      <c r="AA4" s="490"/>
      <c r="AB4" s="490"/>
      <c r="AC4" s="490"/>
      <c r="AD4" s="490"/>
      <c r="AE4" s="490"/>
      <c r="AF4" s="490"/>
      <c r="AG4" s="14"/>
    </row>
    <row r="5" spans="1:50" ht="30" customHeight="1">
      <c r="A5" s="47"/>
      <c r="B5" s="47"/>
      <c r="C5" s="334" t="s">
        <v>243</v>
      </c>
      <c r="D5" s="334"/>
      <c r="E5" s="334"/>
      <c r="F5" s="334"/>
      <c r="G5" s="334"/>
      <c r="H5" s="334"/>
      <c r="I5" s="334"/>
      <c r="J5" s="334"/>
      <c r="K5" s="334" t="s">
        <v>248</v>
      </c>
      <c r="L5" s="334"/>
      <c r="M5" s="334"/>
      <c r="N5" s="334"/>
      <c r="O5" s="334"/>
      <c r="P5" s="334"/>
      <c r="Q5" s="334" t="s">
        <v>244</v>
      </c>
      <c r="R5" s="334"/>
      <c r="S5" s="334"/>
      <c r="T5" s="334"/>
      <c r="U5" s="334"/>
      <c r="V5" s="473" t="s">
        <v>1053</v>
      </c>
      <c r="W5" s="473"/>
      <c r="X5" s="473"/>
      <c r="Y5" s="473"/>
      <c r="Z5" s="473"/>
      <c r="AA5" s="473"/>
      <c r="AB5" s="473" t="s">
        <v>262</v>
      </c>
      <c r="AC5" s="473"/>
      <c r="AD5" s="473"/>
      <c r="AE5" s="473"/>
      <c r="AF5" s="473"/>
    </row>
    <row r="6" spans="1:50" ht="30" customHeight="1">
      <c r="A6" s="47"/>
      <c r="B6" s="47"/>
      <c r="C6" s="335" t="s">
        <v>259</v>
      </c>
      <c r="D6" s="335"/>
      <c r="E6" s="335"/>
      <c r="F6" s="335"/>
      <c r="G6" s="335"/>
      <c r="H6" s="335"/>
      <c r="I6" s="335"/>
      <c r="J6" s="335"/>
      <c r="K6" s="488"/>
      <c r="L6" s="488"/>
      <c r="M6" s="488"/>
      <c r="N6" s="488"/>
      <c r="O6" s="488"/>
      <c r="P6" s="488"/>
      <c r="Q6" s="489"/>
      <c r="R6" s="489"/>
      <c r="S6" s="489"/>
      <c r="T6" s="489"/>
      <c r="U6" s="489"/>
      <c r="V6" s="487"/>
      <c r="W6" s="487"/>
      <c r="X6" s="487"/>
      <c r="Y6" s="487"/>
      <c r="Z6" s="487"/>
      <c r="AA6" s="487"/>
      <c r="AB6" s="363"/>
      <c r="AC6" s="363"/>
      <c r="AD6" s="363"/>
      <c r="AE6" s="363"/>
      <c r="AF6" s="363"/>
    </row>
    <row r="7" spans="1:50" ht="30" customHeight="1">
      <c r="A7" s="47"/>
      <c r="B7" s="47"/>
      <c r="C7" s="335" t="s">
        <v>259</v>
      </c>
      <c r="D7" s="335"/>
      <c r="E7" s="335"/>
      <c r="F7" s="335"/>
      <c r="G7" s="335"/>
      <c r="H7" s="335"/>
      <c r="I7" s="335"/>
      <c r="J7" s="335"/>
      <c r="K7" s="488"/>
      <c r="L7" s="488"/>
      <c r="M7" s="488"/>
      <c r="N7" s="488"/>
      <c r="O7" s="488"/>
      <c r="P7" s="488"/>
      <c r="Q7" s="489"/>
      <c r="R7" s="489"/>
      <c r="S7" s="489"/>
      <c r="T7" s="489"/>
      <c r="U7" s="489"/>
      <c r="V7" s="487"/>
      <c r="W7" s="487"/>
      <c r="X7" s="487"/>
      <c r="Y7" s="487"/>
      <c r="Z7" s="487"/>
      <c r="AA7" s="487"/>
      <c r="AB7" s="363"/>
      <c r="AC7" s="363"/>
      <c r="AD7" s="363"/>
      <c r="AE7" s="363"/>
      <c r="AF7" s="363"/>
    </row>
    <row r="8" spans="1:50" ht="30" customHeight="1">
      <c r="A8" s="47"/>
      <c r="B8" s="47"/>
      <c r="C8" s="335" t="s">
        <v>259</v>
      </c>
      <c r="D8" s="335"/>
      <c r="E8" s="335"/>
      <c r="F8" s="335"/>
      <c r="G8" s="335"/>
      <c r="H8" s="335"/>
      <c r="I8" s="335"/>
      <c r="J8" s="335"/>
      <c r="K8" s="488"/>
      <c r="L8" s="488"/>
      <c r="M8" s="488"/>
      <c r="N8" s="488"/>
      <c r="O8" s="488"/>
      <c r="P8" s="488"/>
      <c r="Q8" s="489"/>
      <c r="R8" s="489"/>
      <c r="S8" s="489"/>
      <c r="T8" s="489"/>
      <c r="U8" s="489"/>
      <c r="V8" s="487"/>
      <c r="W8" s="487"/>
      <c r="X8" s="487"/>
      <c r="Y8" s="487"/>
      <c r="Z8" s="487"/>
      <c r="AA8" s="487"/>
      <c r="AB8" s="363"/>
      <c r="AC8" s="363"/>
      <c r="AD8" s="363"/>
      <c r="AE8" s="363"/>
      <c r="AF8" s="363"/>
    </row>
    <row r="9" spans="1:50" ht="30" customHeight="1">
      <c r="A9" s="47"/>
      <c r="B9" s="47"/>
      <c r="C9" s="335" t="s">
        <v>259</v>
      </c>
      <c r="D9" s="335"/>
      <c r="E9" s="335"/>
      <c r="F9" s="335"/>
      <c r="G9" s="335"/>
      <c r="H9" s="335"/>
      <c r="I9" s="335"/>
      <c r="J9" s="335"/>
      <c r="K9" s="488"/>
      <c r="L9" s="488"/>
      <c r="M9" s="488"/>
      <c r="N9" s="488"/>
      <c r="O9" s="488"/>
      <c r="P9" s="488"/>
      <c r="Q9" s="489"/>
      <c r="R9" s="489"/>
      <c r="S9" s="489"/>
      <c r="T9" s="489"/>
      <c r="U9" s="489"/>
      <c r="V9" s="487"/>
      <c r="W9" s="487"/>
      <c r="X9" s="487"/>
      <c r="Y9" s="487"/>
      <c r="Z9" s="487"/>
      <c r="AA9" s="487"/>
      <c r="AB9" s="363"/>
      <c r="AC9" s="363"/>
      <c r="AD9" s="363"/>
      <c r="AE9" s="363"/>
      <c r="AF9" s="363"/>
    </row>
    <row r="10" spans="1:50" ht="30" customHeight="1">
      <c r="A10" s="47"/>
      <c r="B10" s="47"/>
      <c r="C10" s="335" t="s">
        <v>259</v>
      </c>
      <c r="D10" s="335"/>
      <c r="E10" s="335"/>
      <c r="F10" s="335"/>
      <c r="G10" s="335"/>
      <c r="H10" s="335"/>
      <c r="I10" s="335"/>
      <c r="J10" s="335"/>
      <c r="K10" s="488"/>
      <c r="L10" s="488"/>
      <c r="M10" s="488"/>
      <c r="N10" s="488"/>
      <c r="O10" s="488"/>
      <c r="P10" s="488"/>
      <c r="Q10" s="489"/>
      <c r="R10" s="489"/>
      <c r="S10" s="489"/>
      <c r="T10" s="489"/>
      <c r="U10" s="489"/>
      <c r="V10" s="487"/>
      <c r="W10" s="487"/>
      <c r="X10" s="487"/>
      <c r="Y10" s="487"/>
      <c r="Z10" s="487"/>
      <c r="AA10" s="487"/>
      <c r="AB10" s="363"/>
      <c r="AC10" s="363"/>
      <c r="AD10" s="363"/>
      <c r="AE10" s="363"/>
      <c r="AF10" s="363"/>
    </row>
    <row r="11" spans="1:50" ht="30" customHeight="1">
      <c r="A11" s="47"/>
      <c r="B11" s="47"/>
      <c r="C11" s="335" t="s">
        <v>260</v>
      </c>
      <c r="D11" s="335"/>
      <c r="E11" s="335"/>
      <c r="F11" s="335"/>
      <c r="G11" s="335"/>
      <c r="H11" s="335"/>
      <c r="I11" s="335"/>
      <c r="J11" s="335"/>
      <c r="K11" s="488"/>
      <c r="L11" s="488"/>
      <c r="M11" s="488"/>
      <c r="N11" s="488"/>
      <c r="O11" s="488"/>
      <c r="P11" s="488"/>
      <c r="Q11" s="489"/>
      <c r="R11" s="489"/>
      <c r="S11" s="489"/>
      <c r="T11" s="489"/>
      <c r="U11" s="489"/>
      <c r="V11" s="487"/>
      <c r="W11" s="487"/>
      <c r="X11" s="487"/>
      <c r="Y11" s="487"/>
      <c r="Z11" s="487"/>
      <c r="AA11" s="487"/>
      <c r="AB11" s="363"/>
      <c r="AC11" s="363"/>
      <c r="AD11" s="363"/>
      <c r="AE11" s="363"/>
      <c r="AF11" s="363"/>
    </row>
    <row r="12" spans="1:50" ht="30" customHeight="1">
      <c r="A12" s="47"/>
      <c r="B12" s="47"/>
      <c r="C12" s="335" t="s">
        <v>260</v>
      </c>
      <c r="D12" s="335"/>
      <c r="E12" s="335"/>
      <c r="F12" s="335"/>
      <c r="G12" s="335"/>
      <c r="H12" s="335"/>
      <c r="I12" s="335"/>
      <c r="J12" s="335"/>
      <c r="K12" s="488"/>
      <c r="L12" s="488"/>
      <c r="M12" s="488"/>
      <c r="N12" s="488"/>
      <c r="O12" s="488"/>
      <c r="P12" s="488"/>
      <c r="Q12" s="489"/>
      <c r="R12" s="489"/>
      <c r="S12" s="489"/>
      <c r="T12" s="489"/>
      <c r="U12" s="489"/>
      <c r="V12" s="487"/>
      <c r="W12" s="487"/>
      <c r="X12" s="487"/>
      <c r="Y12" s="487"/>
      <c r="Z12" s="487"/>
      <c r="AA12" s="487"/>
      <c r="AB12" s="363"/>
      <c r="AC12" s="363"/>
      <c r="AD12" s="363"/>
      <c r="AE12" s="363"/>
      <c r="AF12" s="363"/>
    </row>
    <row r="13" spans="1:50" ht="30" customHeight="1">
      <c r="A13" s="47"/>
      <c r="B13" s="47"/>
      <c r="C13" s="335" t="s">
        <v>260</v>
      </c>
      <c r="D13" s="335"/>
      <c r="E13" s="335"/>
      <c r="F13" s="335"/>
      <c r="G13" s="335"/>
      <c r="H13" s="335"/>
      <c r="I13" s="335"/>
      <c r="J13" s="335"/>
      <c r="K13" s="488"/>
      <c r="L13" s="488"/>
      <c r="M13" s="488"/>
      <c r="N13" s="488"/>
      <c r="O13" s="488"/>
      <c r="P13" s="488"/>
      <c r="Q13" s="489"/>
      <c r="R13" s="489"/>
      <c r="S13" s="489"/>
      <c r="T13" s="489"/>
      <c r="U13" s="489"/>
      <c r="V13" s="487"/>
      <c r="W13" s="487"/>
      <c r="X13" s="487"/>
      <c r="Y13" s="487"/>
      <c r="Z13" s="487"/>
      <c r="AA13" s="487"/>
      <c r="AB13" s="363"/>
      <c r="AC13" s="363"/>
      <c r="AD13" s="363"/>
      <c r="AE13" s="363"/>
      <c r="AF13" s="363"/>
    </row>
    <row r="14" spans="1:50" ht="30" customHeight="1">
      <c r="A14" s="47"/>
      <c r="B14" s="47"/>
      <c r="C14" s="335" t="s">
        <v>1083</v>
      </c>
      <c r="D14" s="335"/>
      <c r="E14" s="335"/>
      <c r="F14" s="335"/>
      <c r="G14" s="335"/>
      <c r="H14" s="335"/>
      <c r="I14" s="335"/>
      <c r="J14" s="335"/>
      <c r="K14" s="488" t="s">
        <v>1156</v>
      </c>
      <c r="L14" s="488"/>
      <c r="M14" s="488"/>
      <c r="N14" s="488"/>
      <c r="O14" s="488"/>
      <c r="P14" s="488"/>
      <c r="Q14" s="489">
        <v>2243</v>
      </c>
      <c r="R14" s="489"/>
      <c r="S14" s="489"/>
      <c r="T14" s="489"/>
      <c r="U14" s="489"/>
      <c r="V14" s="487">
        <v>2243</v>
      </c>
      <c r="W14" s="487"/>
      <c r="X14" s="487"/>
      <c r="Y14" s="487"/>
      <c r="Z14" s="487"/>
      <c r="AA14" s="487"/>
      <c r="AB14" s="363"/>
      <c r="AC14" s="363"/>
      <c r="AD14" s="363"/>
      <c r="AE14" s="363"/>
      <c r="AF14" s="363"/>
    </row>
    <row r="15" spans="1:50" ht="30" customHeight="1">
      <c r="A15" s="47"/>
      <c r="B15" s="47"/>
      <c r="C15" s="335" t="s">
        <v>261</v>
      </c>
      <c r="D15" s="335"/>
      <c r="E15" s="335"/>
      <c r="F15" s="335"/>
      <c r="G15" s="335"/>
      <c r="H15" s="335"/>
      <c r="I15" s="335"/>
      <c r="J15" s="335"/>
      <c r="K15" s="488" t="s">
        <v>1157</v>
      </c>
      <c r="L15" s="488"/>
      <c r="M15" s="488"/>
      <c r="N15" s="488"/>
      <c r="O15" s="488"/>
      <c r="P15" s="488"/>
      <c r="Q15" s="489">
        <v>1</v>
      </c>
      <c r="R15" s="489"/>
      <c r="S15" s="489"/>
      <c r="T15" s="489"/>
      <c r="U15" s="489"/>
      <c r="V15" s="487">
        <v>1</v>
      </c>
      <c r="W15" s="487"/>
      <c r="X15" s="487"/>
      <c r="Y15" s="487"/>
      <c r="Z15" s="487"/>
      <c r="AA15" s="487"/>
      <c r="AB15" s="363"/>
      <c r="AC15" s="363"/>
      <c r="AD15" s="363"/>
      <c r="AE15" s="363"/>
      <c r="AF15" s="363"/>
    </row>
    <row r="16" spans="1:50" ht="30" customHeight="1">
      <c r="A16" s="47"/>
      <c r="B16" s="47"/>
      <c r="C16" s="335" t="s">
        <v>261</v>
      </c>
      <c r="D16" s="335"/>
      <c r="E16" s="335"/>
      <c r="F16" s="335"/>
      <c r="G16" s="335"/>
      <c r="H16" s="335"/>
      <c r="I16" s="335"/>
      <c r="J16" s="335"/>
      <c r="K16" s="488"/>
      <c r="L16" s="488"/>
      <c r="M16" s="488"/>
      <c r="N16" s="488"/>
      <c r="O16" s="488"/>
      <c r="P16" s="488"/>
      <c r="Q16" s="489"/>
      <c r="R16" s="489"/>
      <c r="S16" s="489"/>
      <c r="T16" s="489"/>
      <c r="U16" s="489"/>
      <c r="V16" s="487"/>
      <c r="W16" s="487"/>
      <c r="X16" s="487"/>
      <c r="Y16" s="487"/>
      <c r="Z16" s="487"/>
      <c r="AA16" s="487"/>
      <c r="AB16" s="363"/>
      <c r="AC16" s="363"/>
      <c r="AD16" s="363"/>
      <c r="AE16" s="363"/>
      <c r="AF16" s="363"/>
    </row>
    <row r="17" spans="1:46" ht="7.5" customHeight="1">
      <c r="A17" s="23"/>
      <c r="B17" s="22"/>
      <c r="C17" s="21"/>
      <c r="D17" s="21"/>
      <c r="E17" s="25"/>
      <c r="F17" s="25"/>
      <c r="G17" s="25"/>
      <c r="H17" s="25"/>
      <c r="I17" s="25"/>
      <c r="J17" s="25"/>
      <c r="K17" s="25"/>
      <c r="L17" s="25"/>
      <c r="M17" s="25"/>
      <c r="N17" s="25"/>
      <c r="O17" s="25"/>
      <c r="P17" s="19"/>
      <c r="Q17" s="19"/>
      <c r="R17" s="19"/>
      <c r="S17" s="19"/>
      <c r="T17" s="19"/>
      <c r="U17" s="19"/>
      <c r="V17" s="19"/>
      <c r="W17" s="19"/>
      <c r="X17" s="19"/>
      <c r="Y17" s="19"/>
      <c r="Z17" s="19"/>
      <c r="AA17" s="19"/>
      <c r="AB17" s="19"/>
      <c r="AC17" s="19"/>
      <c r="AD17" s="19"/>
      <c r="AE17" s="19"/>
      <c r="AF17" s="19"/>
      <c r="AG17" s="18"/>
    </row>
    <row r="18" spans="1:46" ht="26.25" customHeight="1">
      <c r="A18" s="23"/>
      <c r="B18" s="22"/>
      <c r="C18" s="21"/>
      <c r="D18" s="44"/>
      <c r="E18" s="317"/>
      <c r="F18" s="317"/>
      <c r="G18" s="317"/>
      <c r="H18" s="317"/>
      <c r="I18" s="317"/>
      <c r="J18" s="317"/>
      <c r="K18" s="317"/>
      <c r="L18" s="317"/>
      <c r="M18" s="317"/>
      <c r="N18" s="317"/>
      <c r="O18" s="317"/>
      <c r="P18" s="317"/>
      <c r="Q18" s="317"/>
      <c r="R18" s="317"/>
      <c r="S18" s="317"/>
      <c r="T18" s="317"/>
      <c r="U18" s="317"/>
      <c r="V18" s="317"/>
      <c r="W18" s="317"/>
      <c r="X18" s="317"/>
      <c r="Y18" s="317"/>
      <c r="Z18" s="317"/>
      <c r="AA18" s="317"/>
      <c r="AB18" s="317"/>
      <c r="AC18" s="317"/>
      <c r="AD18" s="317"/>
      <c r="AE18" s="317"/>
      <c r="AF18" s="317"/>
      <c r="AG18" s="87" t="s">
        <v>247</v>
      </c>
      <c r="AH18" s="44"/>
      <c r="AI18" s="44"/>
      <c r="AJ18" s="44"/>
      <c r="AK18" s="44"/>
      <c r="AL18" s="44"/>
      <c r="AM18" s="44"/>
      <c r="AN18" s="44"/>
      <c r="AO18" s="44"/>
      <c r="AP18" s="44"/>
      <c r="AQ18" s="44"/>
      <c r="AR18" s="44"/>
      <c r="AS18" s="44"/>
      <c r="AT18" s="24"/>
    </row>
    <row r="20" spans="1:46">
      <c r="P20" s="227"/>
    </row>
    <row r="21" spans="1:46" ht="62.25" customHeight="1">
      <c r="A21" s="247" t="s">
        <v>256</v>
      </c>
      <c r="B21" s="248"/>
      <c r="C21" s="248"/>
      <c r="D21" s="248"/>
      <c r="E21" s="248"/>
      <c r="F21" s="248"/>
      <c r="G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9"/>
    </row>
  </sheetData>
  <sheetProtection formatCells="0" formatRows="0"/>
  <mergeCells count="64">
    <mergeCell ref="C11:J11"/>
    <mergeCell ref="C12:J12"/>
    <mergeCell ref="C13:J13"/>
    <mergeCell ref="C14:J14"/>
    <mergeCell ref="C15:J15"/>
    <mergeCell ref="C6:J6"/>
    <mergeCell ref="C7:J7"/>
    <mergeCell ref="C8:J8"/>
    <mergeCell ref="C9:J9"/>
    <mergeCell ref="C10:J10"/>
    <mergeCell ref="B2:U2"/>
    <mergeCell ref="Y4:AF4"/>
    <mergeCell ref="C5:J5"/>
    <mergeCell ref="K5:P5"/>
    <mergeCell ref="Q5:U5"/>
    <mergeCell ref="V5:AA5"/>
    <mergeCell ref="AB5:AF5"/>
    <mergeCell ref="K6:P6"/>
    <mergeCell ref="Q6:U6"/>
    <mergeCell ref="V6:AA6"/>
    <mergeCell ref="AB6:AF6"/>
    <mergeCell ref="K7:P7"/>
    <mergeCell ref="Q7:U7"/>
    <mergeCell ref="V7:AA7"/>
    <mergeCell ref="AB7:AF7"/>
    <mergeCell ref="K8:P8"/>
    <mergeCell ref="Q8:U8"/>
    <mergeCell ref="V8:AA8"/>
    <mergeCell ref="AB8:AF8"/>
    <mergeCell ref="K9:P9"/>
    <mergeCell ref="Q9:U9"/>
    <mergeCell ref="V9:AA9"/>
    <mergeCell ref="AB9:AF9"/>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10:P10"/>
    <mergeCell ref="Q10:U10"/>
    <mergeCell ref="V10:AA10"/>
    <mergeCell ref="AB10:AF10"/>
    <mergeCell ref="AB11:AF11"/>
    <mergeCell ref="AB14:AF14"/>
    <mergeCell ref="K15:P15"/>
    <mergeCell ref="Q15:U15"/>
    <mergeCell ref="V15:AA15"/>
    <mergeCell ref="AB15:AF15"/>
    <mergeCell ref="K16:P16"/>
    <mergeCell ref="C16:J16"/>
    <mergeCell ref="K14:P14"/>
    <mergeCell ref="Q14:U14"/>
    <mergeCell ref="V14:AA1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sheetPr codeName="Sheet13"/>
  <dimension ref="A2:AW33"/>
  <sheetViews>
    <sheetView view="pageBreakPreview" topLeftCell="A22" zoomScaleNormal="85" zoomScaleSheetLayoutView="100" workbookViewId="0">
      <selection activeCell="D24" sqref="D24"/>
    </sheetView>
  </sheetViews>
  <sheetFormatPr defaultRowHeight="17.399999999999999"/>
  <cols>
    <col min="1" max="4" width="1.09765625" style="1" customWidth="1"/>
    <col min="5" max="37" width="2.3984375" style="1" customWidth="1"/>
    <col min="38" max="38" width="22.5" style="1" customWidth="1"/>
    <col min="39" max="39" width="10.59765625" style="1" customWidth="1"/>
    <col min="40" max="40" width="44.8984375" style="1" customWidth="1"/>
  </cols>
  <sheetData>
    <row r="2" spans="1:49" s="1" customFormat="1">
      <c r="A2" s="251" t="s">
        <v>1162</v>
      </c>
      <c r="B2" s="251"/>
      <c r="C2" s="251"/>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17"/>
      <c r="AI2" s="17"/>
      <c r="AJ2" s="17"/>
      <c r="AK2" s="35"/>
      <c r="AL2" s="14"/>
    </row>
    <row r="3" spans="1:49">
      <c r="A3" s="99"/>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17"/>
      <c r="AI3" s="17"/>
      <c r="AJ3" s="17"/>
      <c r="AK3" s="35"/>
      <c r="AL3" s="14"/>
    </row>
    <row r="4" spans="1:49">
      <c r="A4" s="17"/>
      <c r="B4" s="251" t="s">
        <v>1080</v>
      </c>
      <c r="C4" s="251"/>
      <c r="D4" s="251"/>
      <c r="E4" s="251"/>
      <c r="F4" s="251"/>
      <c r="G4" s="251"/>
      <c r="H4" s="251"/>
      <c r="I4" s="251"/>
      <c r="J4" s="251"/>
      <c r="K4" s="251"/>
      <c r="L4" s="251"/>
      <c r="M4" s="251"/>
      <c r="N4" s="251"/>
      <c r="O4" s="251"/>
      <c r="P4" s="251"/>
      <c r="Q4" s="251"/>
      <c r="R4" s="251"/>
      <c r="S4" s="251"/>
      <c r="T4" s="251"/>
      <c r="U4" s="251"/>
      <c r="V4" s="251"/>
      <c r="W4" s="251"/>
      <c r="X4" s="251"/>
      <c r="Y4" s="251"/>
      <c r="Z4" s="251"/>
      <c r="AA4" s="17"/>
      <c r="AB4" s="17"/>
      <c r="AC4" s="17"/>
      <c r="AD4" s="17"/>
      <c r="AE4" s="17"/>
      <c r="AF4" s="17"/>
      <c r="AG4" s="17"/>
      <c r="AH4" s="17"/>
      <c r="AI4" s="17"/>
      <c r="AJ4" s="17"/>
      <c r="AK4" s="17"/>
      <c r="AL4" s="17"/>
      <c r="AM4" s="17"/>
      <c r="AN4" s="17"/>
      <c r="AO4" s="17"/>
      <c r="AP4" s="17"/>
      <c r="AQ4" s="17"/>
      <c r="AR4" s="17"/>
      <c r="AS4" s="17"/>
      <c r="AT4" s="17"/>
      <c r="AU4" s="35"/>
      <c r="AV4" s="1"/>
      <c r="AW4" s="1"/>
    </row>
    <row r="5" spans="1:49">
      <c r="AA5" s="319" t="s">
        <v>225</v>
      </c>
      <c r="AB5" s="319"/>
      <c r="AC5" s="319"/>
      <c r="AD5" s="319"/>
      <c r="AE5" s="319"/>
      <c r="AF5" s="319"/>
      <c r="AG5" s="319"/>
      <c r="AH5" s="319"/>
      <c r="AI5" s="319"/>
      <c r="AJ5" s="319"/>
      <c r="AK5" s="319"/>
    </row>
    <row r="6" spans="1:49" s="91" customFormat="1" ht="30" customHeight="1">
      <c r="A6" s="47"/>
      <c r="B6" s="47"/>
      <c r="C6" s="334" t="s">
        <v>263</v>
      </c>
      <c r="D6" s="334"/>
      <c r="E6" s="334"/>
      <c r="F6" s="334" t="s">
        <v>210</v>
      </c>
      <c r="G6" s="334"/>
      <c r="H6" s="334"/>
      <c r="I6" s="334"/>
      <c r="J6" s="334"/>
      <c r="K6" s="473" t="s">
        <v>264</v>
      </c>
      <c r="L6" s="473"/>
      <c r="M6" s="473"/>
      <c r="N6" s="473"/>
      <c r="O6" s="473"/>
      <c r="P6" s="473"/>
      <c r="Q6" s="473"/>
      <c r="R6" s="473"/>
      <c r="S6" s="473" t="s">
        <v>265</v>
      </c>
      <c r="T6" s="473"/>
      <c r="U6" s="473"/>
      <c r="V6" s="473"/>
      <c r="W6" s="473"/>
      <c r="X6" s="473" t="s">
        <v>266</v>
      </c>
      <c r="Y6" s="473"/>
      <c r="Z6" s="473"/>
      <c r="AA6" s="473"/>
      <c r="AB6" s="473" t="s">
        <v>267</v>
      </c>
      <c r="AC6" s="473"/>
      <c r="AD6" s="473"/>
      <c r="AE6" s="473"/>
      <c r="AF6" s="473" t="s">
        <v>118</v>
      </c>
      <c r="AG6" s="473"/>
      <c r="AH6" s="473"/>
      <c r="AI6" s="473"/>
      <c r="AJ6" s="473"/>
      <c r="AK6" s="473"/>
      <c r="AL6" s="93"/>
      <c r="AM6" s="93"/>
      <c r="AN6" s="93"/>
    </row>
    <row r="7" spans="1:49" s="91" customFormat="1" ht="37.5" customHeight="1">
      <c r="A7" s="100"/>
      <c r="B7" s="100"/>
      <c r="C7" s="469"/>
      <c r="D7" s="469"/>
      <c r="E7" s="469"/>
      <c r="F7" s="469"/>
      <c r="G7" s="469"/>
      <c r="H7" s="469"/>
      <c r="I7" s="469"/>
      <c r="J7" s="469"/>
      <c r="K7" s="470"/>
      <c r="L7" s="470"/>
      <c r="M7" s="470"/>
      <c r="N7" s="470"/>
      <c r="O7" s="470"/>
      <c r="P7" s="470"/>
      <c r="Q7" s="470"/>
      <c r="R7" s="470"/>
      <c r="S7" s="512"/>
      <c r="T7" s="512"/>
      <c r="U7" s="512"/>
      <c r="V7" s="512"/>
      <c r="W7" s="512"/>
      <c r="X7" s="513"/>
      <c r="Y7" s="513"/>
      <c r="Z7" s="513"/>
      <c r="AA7" s="513"/>
      <c r="AB7" s="513"/>
      <c r="AC7" s="513"/>
      <c r="AD7" s="513"/>
      <c r="AE7" s="513"/>
      <c r="AF7" s="514"/>
      <c r="AG7" s="514"/>
      <c r="AH7" s="514"/>
      <c r="AI7" s="514"/>
      <c r="AJ7" s="514"/>
      <c r="AK7" s="514"/>
      <c r="AL7" s="93"/>
      <c r="AM7" s="93"/>
      <c r="AN7" s="93"/>
    </row>
    <row r="8" spans="1:49" s="91" customFormat="1" ht="37.5" customHeight="1">
      <c r="A8" s="100"/>
      <c r="B8" s="100"/>
      <c r="C8" s="469"/>
      <c r="D8" s="469"/>
      <c r="E8" s="469"/>
      <c r="F8" s="469"/>
      <c r="G8" s="469"/>
      <c r="H8" s="469"/>
      <c r="I8" s="469"/>
      <c r="J8" s="469"/>
      <c r="K8" s="470"/>
      <c r="L8" s="470"/>
      <c r="M8" s="470"/>
      <c r="N8" s="470"/>
      <c r="O8" s="470"/>
      <c r="P8" s="470"/>
      <c r="Q8" s="470"/>
      <c r="R8" s="470"/>
      <c r="S8" s="512"/>
      <c r="T8" s="512"/>
      <c r="U8" s="512"/>
      <c r="V8" s="512"/>
      <c r="W8" s="512"/>
      <c r="X8" s="513"/>
      <c r="Y8" s="513"/>
      <c r="Z8" s="513"/>
      <c r="AA8" s="513"/>
      <c r="AB8" s="513"/>
      <c r="AC8" s="513"/>
      <c r="AD8" s="513"/>
      <c r="AE8" s="513"/>
      <c r="AF8" s="514"/>
      <c r="AG8" s="514"/>
      <c r="AH8" s="514"/>
      <c r="AI8" s="514"/>
      <c r="AJ8" s="514"/>
      <c r="AK8" s="514"/>
      <c r="AL8" s="93"/>
      <c r="AM8" s="93"/>
      <c r="AN8" s="93"/>
    </row>
    <row r="9" spans="1:49" ht="18.75" customHeight="1">
      <c r="A9" s="17"/>
      <c r="B9" s="16"/>
      <c r="C9" s="16"/>
      <c r="D9" s="45"/>
      <c r="E9" s="508" t="s">
        <v>268</v>
      </c>
      <c r="F9" s="508"/>
      <c r="G9" s="508"/>
      <c r="H9" s="508"/>
      <c r="I9" s="508"/>
      <c r="J9" s="508"/>
      <c r="K9" s="508"/>
      <c r="L9" s="508"/>
      <c r="M9" s="508"/>
      <c r="N9" s="508"/>
      <c r="O9" s="508"/>
      <c r="P9" s="508"/>
      <c r="Q9" s="508"/>
      <c r="R9" s="508"/>
      <c r="S9" s="508"/>
      <c r="T9" s="508"/>
      <c r="U9" s="508"/>
      <c r="V9" s="508"/>
      <c r="W9" s="508"/>
      <c r="X9" s="508"/>
      <c r="Y9" s="508"/>
      <c r="Z9" s="508"/>
      <c r="AA9" s="508"/>
      <c r="AB9" s="508"/>
      <c r="AC9" s="508"/>
      <c r="AD9" s="508"/>
      <c r="AE9" s="508"/>
      <c r="AF9" s="508"/>
      <c r="AG9" s="508"/>
      <c r="AH9" s="508"/>
      <c r="AI9" s="21"/>
      <c r="AJ9" s="21"/>
      <c r="AK9" s="21"/>
      <c r="AL9" s="14"/>
    </row>
    <row r="10" spans="1:49" ht="26.25" customHeight="1">
      <c r="A10" s="23"/>
      <c r="B10" s="22"/>
      <c r="C10" s="21"/>
      <c r="D10" s="21"/>
      <c r="E10" s="289"/>
      <c r="F10" s="289"/>
      <c r="G10" s="289"/>
      <c r="H10" s="289"/>
      <c r="I10" s="289"/>
      <c r="J10" s="289"/>
      <c r="K10" s="289"/>
      <c r="L10" s="289"/>
      <c r="M10" s="289"/>
      <c r="N10" s="289"/>
      <c r="O10" s="289"/>
      <c r="P10" s="289"/>
      <c r="Q10" s="289"/>
      <c r="R10" s="289"/>
      <c r="S10" s="289"/>
      <c r="T10" s="289"/>
      <c r="U10" s="289"/>
      <c r="V10" s="289"/>
      <c r="W10" s="289"/>
      <c r="X10" s="289"/>
      <c r="Y10" s="289"/>
      <c r="Z10" s="289"/>
      <c r="AA10" s="289"/>
      <c r="AB10" s="289"/>
      <c r="AC10" s="289"/>
      <c r="AD10" s="289"/>
      <c r="AE10" s="289"/>
      <c r="AF10" s="289"/>
      <c r="AG10" s="289"/>
      <c r="AH10" s="289"/>
      <c r="AI10" s="289"/>
      <c r="AJ10" s="289"/>
      <c r="AK10" s="289"/>
      <c r="AL10" s="87" t="s">
        <v>221</v>
      </c>
      <c r="AO10" s="1"/>
      <c r="AP10" s="1"/>
      <c r="AQ10" s="1"/>
      <c r="AR10" s="1"/>
      <c r="AS10" s="1"/>
      <c r="AT10" s="1"/>
    </row>
    <row r="11" spans="1:49">
      <c r="A11" s="17"/>
      <c r="B11" s="16"/>
      <c r="C11" s="16"/>
      <c r="D11" s="16"/>
      <c r="E11" s="16"/>
      <c r="F11" s="16"/>
      <c r="G11" s="16"/>
      <c r="H11" s="16"/>
      <c r="I11" s="16"/>
      <c r="J11" s="16"/>
      <c r="K11" s="16"/>
      <c r="L11" s="16"/>
      <c r="M11" s="16"/>
      <c r="N11" s="16"/>
      <c r="O11" s="16"/>
      <c r="P11" s="16"/>
      <c r="Q11" s="17"/>
      <c r="R11" s="17"/>
      <c r="S11" s="17"/>
      <c r="T11" s="17"/>
      <c r="U11" s="17"/>
      <c r="V11" s="17"/>
      <c r="W11" s="17"/>
      <c r="X11" s="17"/>
      <c r="Y11" s="17"/>
      <c r="Z11" s="17"/>
      <c r="AA11" s="17"/>
      <c r="AB11" s="17"/>
      <c r="AC11" s="17"/>
      <c r="AD11" s="17"/>
      <c r="AE11" s="17"/>
      <c r="AF11" s="17"/>
      <c r="AG11" s="17"/>
      <c r="AH11" s="17"/>
      <c r="AI11" s="17"/>
      <c r="AJ11" s="17"/>
      <c r="AK11" s="35"/>
      <c r="AL11" s="14"/>
    </row>
    <row r="12" spans="1:49" ht="18.75" customHeight="1">
      <c r="A12" s="17"/>
      <c r="B12" s="292" t="s">
        <v>1054</v>
      </c>
      <c r="C12" s="292"/>
      <c r="D12" s="292"/>
      <c r="E12" s="292"/>
      <c r="F12" s="292"/>
      <c r="G12" s="292"/>
      <c r="H12" s="292"/>
      <c r="I12" s="292"/>
      <c r="J12" s="292"/>
      <c r="K12" s="292"/>
      <c r="L12" s="292"/>
      <c r="M12" s="292"/>
      <c r="N12" s="292"/>
      <c r="O12" s="292"/>
      <c r="P12" s="292"/>
      <c r="Q12" s="292"/>
      <c r="R12" s="292"/>
      <c r="S12" s="292"/>
      <c r="T12" s="292"/>
      <c r="U12" s="292"/>
      <c r="V12" s="292"/>
      <c r="W12" s="292"/>
      <c r="X12" s="292"/>
      <c r="Y12" s="292"/>
      <c r="Z12" s="292"/>
      <c r="AA12" s="292"/>
      <c r="AB12" s="292"/>
      <c r="AC12" s="292"/>
      <c r="AD12" s="292"/>
      <c r="AE12" s="17"/>
      <c r="AF12" s="17"/>
      <c r="AG12" s="17"/>
      <c r="AH12" s="17"/>
      <c r="AI12" s="17"/>
      <c r="AJ12" s="17"/>
      <c r="AK12" s="35"/>
      <c r="AL12" s="14" t="s">
        <v>1120</v>
      </c>
    </row>
    <row r="13" spans="1:49" ht="33.75" customHeight="1">
      <c r="A13" s="17"/>
      <c r="B13" s="16"/>
      <c r="C13" s="16"/>
      <c r="D13" s="16"/>
      <c r="E13" s="509" t="s">
        <v>1055</v>
      </c>
      <c r="F13" s="510"/>
      <c r="G13" s="510"/>
      <c r="H13" s="510"/>
      <c r="I13" s="510"/>
      <c r="J13" s="510"/>
      <c r="K13" s="510"/>
      <c r="L13" s="510"/>
      <c r="M13" s="510"/>
      <c r="N13" s="510"/>
      <c r="O13" s="510"/>
      <c r="P13" s="510"/>
      <c r="Q13" s="510"/>
      <c r="R13" s="510"/>
      <c r="S13" s="510"/>
      <c r="T13" s="510"/>
      <c r="U13" s="510"/>
      <c r="V13" s="510"/>
      <c r="W13" s="510"/>
      <c r="X13" s="510"/>
      <c r="Y13" s="510"/>
      <c r="Z13" s="510"/>
      <c r="AA13" s="510"/>
      <c r="AB13" s="510"/>
      <c r="AC13" s="510"/>
      <c r="AD13" s="510"/>
      <c r="AE13" s="510"/>
      <c r="AF13" s="510"/>
      <c r="AG13" s="510"/>
      <c r="AH13" s="510"/>
      <c r="AI13" s="510"/>
      <c r="AJ13" s="510"/>
      <c r="AK13" s="510"/>
      <c r="AL13" s="14"/>
    </row>
    <row r="14" spans="1:49">
      <c r="A14" s="17"/>
      <c r="B14" s="16"/>
      <c r="C14" s="16"/>
      <c r="D14" s="16"/>
      <c r="E14" s="16"/>
      <c r="F14" s="16"/>
      <c r="G14" s="16"/>
      <c r="H14" s="16"/>
      <c r="I14" s="16"/>
      <c r="J14" s="16"/>
      <c r="K14" s="16"/>
      <c r="L14" s="16"/>
      <c r="M14" s="16"/>
      <c r="N14" s="16"/>
      <c r="O14" s="16"/>
      <c r="P14" s="16"/>
      <c r="Q14" s="17"/>
      <c r="R14" s="17"/>
      <c r="S14" s="17"/>
      <c r="T14" s="17"/>
      <c r="U14" s="17"/>
      <c r="V14" s="17"/>
      <c r="W14" s="17"/>
      <c r="X14" s="17"/>
      <c r="Y14" s="17"/>
      <c r="Z14" s="17"/>
      <c r="AA14" s="17"/>
      <c r="AB14" s="17"/>
      <c r="AC14" s="17"/>
      <c r="AD14" s="17"/>
      <c r="AE14" s="17"/>
      <c r="AF14" s="17"/>
      <c r="AG14" s="17"/>
      <c r="AH14" s="17"/>
      <c r="AI14" s="17"/>
      <c r="AJ14" s="17"/>
      <c r="AK14" s="35"/>
      <c r="AL14" s="14"/>
    </row>
    <row r="15" spans="1:49" ht="52.5" customHeight="1">
      <c r="A15" s="17"/>
      <c r="B15" s="16"/>
      <c r="C15" s="16"/>
      <c r="D15" s="16"/>
      <c r="E15" s="511" t="str">
        <f>IF(AL12="해당사항 없음","거래내역 없음"," ")</f>
        <v>거래내역 없음</v>
      </c>
      <c r="F15" s="511"/>
      <c r="G15" s="511"/>
      <c r="H15" s="511"/>
      <c r="I15" s="511"/>
      <c r="J15" s="511"/>
      <c r="K15" s="511"/>
      <c r="L15" s="511"/>
      <c r="M15" s="511"/>
      <c r="N15" s="511"/>
      <c r="O15" s="511"/>
      <c r="P15" s="511"/>
      <c r="Q15" s="511"/>
      <c r="R15" s="511"/>
      <c r="S15" s="511"/>
      <c r="T15" s="511"/>
      <c r="U15" s="511"/>
      <c r="V15" s="511"/>
      <c r="W15" s="511"/>
      <c r="X15" s="511"/>
      <c r="Y15" s="511"/>
      <c r="Z15" s="511"/>
      <c r="AA15" s="511"/>
      <c r="AB15" s="511"/>
      <c r="AC15" s="511"/>
      <c r="AD15" s="511"/>
      <c r="AE15" s="511"/>
      <c r="AF15" s="511"/>
      <c r="AG15" s="511"/>
      <c r="AH15" s="511"/>
      <c r="AI15" s="511"/>
      <c r="AJ15" s="511"/>
      <c r="AK15" s="511"/>
      <c r="AL15" s="14"/>
    </row>
    <row r="16" spans="1:49" ht="18.75" customHeight="1">
      <c r="A16" s="17"/>
      <c r="B16" s="16"/>
      <c r="C16" s="16"/>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14"/>
    </row>
    <row r="17" spans="1:46" ht="19.5" customHeight="1">
      <c r="A17" s="17"/>
      <c r="B17" s="292" t="s">
        <v>272</v>
      </c>
      <c r="C17" s="292"/>
      <c r="D17" s="292"/>
      <c r="E17" s="292"/>
      <c r="F17" s="292"/>
      <c r="G17" s="292"/>
      <c r="H17" s="292"/>
      <c r="I17" s="292"/>
      <c r="J17" s="292"/>
      <c r="K17" s="292"/>
      <c r="L17" s="292"/>
      <c r="M17" s="292"/>
      <c r="N17" s="292"/>
      <c r="O17" s="292"/>
      <c r="P17" s="292"/>
      <c r="Q17" s="292"/>
      <c r="R17" s="292"/>
      <c r="S17" s="292"/>
      <c r="T17" s="292"/>
      <c r="U17" s="292"/>
      <c r="V17" s="292"/>
      <c r="W17" s="292"/>
      <c r="X17" s="292"/>
      <c r="Y17" s="292"/>
      <c r="Z17" s="292"/>
      <c r="AA17" s="17"/>
      <c r="AB17" s="17"/>
      <c r="AC17" s="17"/>
      <c r="AD17" s="17"/>
      <c r="AE17" s="17"/>
      <c r="AF17" s="17"/>
      <c r="AG17" s="17"/>
      <c r="AH17" s="17"/>
      <c r="AI17" s="17"/>
      <c r="AJ17" s="17"/>
      <c r="AK17" s="35"/>
      <c r="AL17" s="14"/>
    </row>
    <row r="18" spans="1:46" ht="18.75" customHeight="1">
      <c r="A18" s="17"/>
      <c r="B18" s="16"/>
      <c r="C18" s="16"/>
      <c r="D18" s="16"/>
      <c r="E18" s="206"/>
      <c r="F18" s="206"/>
      <c r="G18" s="206"/>
      <c r="H18" s="206"/>
      <c r="I18" s="206"/>
      <c r="J18" s="206"/>
      <c r="K18" s="206"/>
      <c r="L18" s="206"/>
      <c r="M18" s="206"/>
      <c r="N18" s="206"/>
      <c r="O18" s="206"/>
      <c r="P18" s="206"/>
      <c r="Q18" s="17"/>
      <c r="R18" s="17"/>
      <c r="S18" s="17"/>
      <c r="T18" s="17"/>
      <c r="U18" s="17"/>
      <c r="V18" s="17"/>
      <c r="W18" s="17"/>
      <c r="X18" s="17"/>
      <c r="Y18" s="17"/>
      <c r="Z18" s="17"/>
      <c r="AA18" s="17"/>
      <c r="AB18" s="17"/>
      <c r="AC18" s="17"/>
      <c r="AD18" s="333" t="s">
        <v>250</v>
      </c>
      <c r="AE18" s="333"/>
      <c r="AF18" s="333"/>
      <c r="AG18" s="333"/>
      <c r="AH18" s="333"/>
      <c r="AI18" s="333"/>
      <c r="AJ18" s="333"/>
      <c r="AK18" s="333"/>
      <c r="AL18" s="14"/>
    </row>
    <row r="19" spans="1:46" ht="26.25" customHeight="1">
      <c r="A19" s="17"/>
      <c r="B19" s="16"/>
      <c r="C19" s="16"/>
      <c r="D19" s="16"/>
      <c r="E19" s="494" t="s">
        <v>269</v>
      </c>
      <c r="F19" s="494"/>
      <c r="G19" s="494"/>
      <c r="H19" s="494"/>
      <c r="I19" s="494"/>
      <c r="J19" s="494"/>
      <c r="K19" s="494"/>
      <c r="L19" s="494"/>
      <c r="M19" s="494" t="s">
        <v>270</v>
      </c>
      <c r="N19" s="494"/>
      <c r="O19" s="494"/>
      <c r="P19" s="494"/>
      <c r="Q19" s="494"/>
      <c r="R19" s="494"/>
      <c r="S19" s="494"/>
      <c r="T19" s="494"/>
      <c r="U19" s="494"/>
      <c r="V19" s="494" t="s">
        <v>271</v>
      </c>
      <c r="W19" s="494"/>
      <c r="X19" s="494"/>
      <c r="Y19" s="494"/>
      <c r="Z19" s="494" t="s">
        <v>1056</v>
      </c>
      <c r="AA19" s="494"/>
      <c r="AB19" s="494"/>
      <c r="AC19" s="494"/>
      <c r="AD19" s="494"/>
      <c r="AE19" s="494"/>
      <c r="AF19" s="494" t="s">
        <v>1057</v>
      </c>
      <c r="AG19" s="494"/>
      <c r="AH19" s="494"/>
      <c r="AI19" s="494"/>
      <c r="AJ19" s="494"/>
      <c r="AK19" s="494"/>
      <c r="AL19" s="14"/>
    </row>
    <row r="20" spans="1:46" ht="26.25" customHeight="1">
      <c r="A20" s="17"/>
      <c r="B20" s="233"/>
      <c r="C20" s="233"/>
      <c r="D20" s="233"/>
      <c r="E20" s="496" t="s">
        <v>1181</v>
      </c>
      <c r="F20" s="497"/>
      <c r="G20" s="497"/>
      <c r="H20" s="497"/>
      <c r="I20" s="497"/>
      <c r="J20" s="497"/>
      <c r="K20" s="497"/>
      <c r="L20" s="498"/>
      <c r="M20" s="496" t="s">
        <v>1180</v>
      </c>
      <c r="N20" s="497"/>
      <c r="O20" s="497"/>
      <c r="P20" s="497"/>
      <c r="Q20" s="497"/>
      <c r="R20" s="497"/>
      <c r="S20" s="497"/>
      <c r="T20" s="497"/>
      <c r="U20" s="498"/>
      <c r="V20" s="499" t="s">
        <v>1182</v>
      </c>
      <c r="W20" s="500"/>
      <c r="X20" s="500"/>
      <c r="Y20" s="501"/>
      <c r="Z20" s="505">
        <v>1755</v>
      </c>
      <c r="AA20" s="506"/>
      <c r="AB20" s="506"/>
      <c r="AC20" s="506"/>
      <c r="AD20" s="506"/>
      <c r="AE20" s="507"/>
      <c r="AF20" s="505">
        <v>2060</v>
      </c>
      <c r="AG20" s="506"/>
      <c r="AH20" s="506"/>
      <c r="AI20" s="506"/>
      <c r="AJ20" s="506"/>
      <c r="AK20" s="507"/>
      <c r="AL20" s="14"/>
    </row>
    <row r="21" spans="1:46" ht="26.25" customHeight="1">
      <c r="A21" s="17"/>
      <c r="B21" s="233"/>
      <c r="C21" s="233"/>
      <c r="D21" s="233"/>
      <c r="E21" s="496"/>
      <c r="F21" s="497"/>
      <c r="G21" s="497"/>
      <c r="H21" s="497"/>
      <c r="I21" s="497"/>
      <c r="J21" s="497"/>
      <c r="K21" s="497"/>
      <c r="L21" s="498"/>
      <c r="M21" s="496"/>
      <c r="N21" s="497"/>
      <c r="O21" s="497"/>
      <c r="P21" s="497"/>
      <c r="Q21" s="497"/>
      <c r="R21" s="497"/>
      <c r="S21" s="497"/>
      <c r="T21" s="497"/>
      <c r="U21" s="498"/>
      <c r="V21" s="499"/>
      <c r="W21" s="500"/>
      <c r="X21" s="500"/>
      <c r="Y21" s="501"/>
      <c r="Z21" s="505"/>
      <c r="AA21" s="506"/>
      <c r="AB21" s="506"/>
      <c r="AC21" s="506"/>
      <c r="AD21" s="506"/>
      <c r="AE21" s="507"/>
      <c r="AF21" s="505"/>
      <c r="AG21" s="506"/>
      <c r="AH21" s="506"/>
      <c r="AI21" s="506"/>
      <c r="AJ21" s="506"/>
      <c r="AK21" s="507"/>
      <c r="AL21" s="14"/>
    </row>
    <row r="22" spans="1:46" ht="26.25" customHeight="1">
      <c r="A22" s="17"/>
      <c r="B22" s="233"/>
      <c r="C22" s="233"/>
      <c r="D22" s="233"/>
      <c r="E22" s="331"/>
      <c r="F22" s="331"/>
      <c r="G22" s="331"/>
      <c r="H22" s="331"/>
      <c r="I22" s="331"/>
      <c r="J22" s="331"/>
      <c r="K22" s="331"/>
      <c r="L22" s="331"/>
      <c r="M22" s="331"/>
      <c r="N22" s="331"/>
      <c r="O22" s="331"/>
      <c r="P22" s="331"/>
      <c r="Q22" s="331"/>
      <c r="R22" s="331"/>
      <c r="S22" s="331"/>
      <c r="T22" s="331"/>
      <c r="U22" s="331"/>
      <c r="V22" s="365"/>
      <c r="W22" s="365"/>
      <c r="X22" s="365"/>
      <c r="Y22" s="365"/>
      <c r="Z22" s="491"/>
      <c r="AA22" s="491"/>
      <c r="AB22" s="491"/>
      <c r="AC22" s="491"/>
      <c r="AD22" s="491"/>
      <c r="AE22" s="491"/>
      <c r="AF22" s="491"/>
      <c r="AG22" s="491"/>
      <c r="AH22" s="491"/>
      <c r="AI22" s="491"/>
      <c r="AJ22" s="491"/>
      <c r="AK22" s="491"/>
      <c r="AL22" s="14"/>
    </row>
    <row r="23" spans="1:46" ht="26.25" customHeight="1">
      <c r="A23" s="17"/>
      <c r="B23" s="16"/>
      <c r="C23" s="16"/>
      <c r="D23" s="16"/>
      <c r="E23" s="331"/>
      <c r="F23" s="331"/>
      <c r="G23" s="331"/>
      <c r="H23" s="331"/>
      <c r="I23" s="331"/>
      <c r="J23" s="331"/>
      <c r="K23" s="331"/>
      <c r="L23" s="331"/>
      <c r="M23" s="331"/>
      <c r="N23" s="331"/>
      <c r="O23" s="331"/>
      <c r="P23" s="331"/>
      <c r="Q23" s="331"/>
      <c r="R23" s="331"/>
      <c r="S23" s="331"/>
      <c r="T23" s="331"/>
      <c r="U23" s="331"/>
      <c r="V23" s="365"/>
      <c r="W23" s="365"/>
      <c r="X23" s="365"/>
      <c r="Y23" s="365"/>
      <c r="Z23" s="491"/>
      <c r="AA23" s="491"/>
      <c r="AB23" s="491"/>
      <c r="AC23" s="491"/>
      <c r="AD23" s="491"/>
      <c r="AE23" s="491"/>
      <c r="AF23" s="491"/>
      <c r="AG23" s="491"/>
      <c r="AH23" s="491"/>
      <c r="AI23" s="491"/>
      <c r="AJ23" s="491"/>
      <c r="AK23" s="491"/>
      <c r="AL23" s="14"/>
    </row>
    <row r="24" spans="1:46" ht="26.25" customHeight="1">
      <c r="A24" s="17"/>
      <c r="B24" s="16"/>
      <c r="C24" s="16"/>
      <c r="D24" s="16"/>
      <c r="E24" s="331"/>
      <c r="F24" s="331"/>
      <c r="G24" s="331"/>
      <c r="H24" s="331"/>
      <c r="I24" s="331"/>
      <c r="J24" s="331"/>
      <c r="K24" s="331"/>
      <c r="L24" s="331"/>
      <c r="M24" s="331"/>
      <c r="N24" s="331"/>
      <c r="O24" s="331"/>
      <c r="P24" s="331"/>
      <c r="Q24" s="331"/>
      <c r="R24" s="331"/>
      <c r="S24" s="331"/>
      <c r="T24" s="331"/>
      <c r="U24" s="331"/>
      <c r="V24" s="365"/>
      <c r="W24" s="365"/>
      <c r="X24" s="365"/>
      <c r="Y24" s="365"/>
      <c r="Z24" s="491"/>
      <c r="AA24" s="491"/>
      <c r="AB24" s="491"/>
      <c r="AC24" s="491"/>
      <c r="AD24" s="491"/>
      <c r="AE24" s="491"/>
      <c r="AF24" s="491"/>
      <c r="AG24" s="491"/>
      <c r="AH24" s="491"/>
      <c r="AI24" s="491"/>
      <c r="AJ24" s="491"/>
      <c r="AK24" s="491"/>
      <c r="AL24" s="14"/>
    </row>
    <row r="25" spans="1:46" ht="7.5" customHeight="1">
      <c r="A25" s="23"/>
      <c r="B25" s="22"/>
      <c r="C25" s="21"/>
      <c r="D25" s="21"/>
      <c r="E25" s="25"/>
      <c r="F25" s="25"/>
      <c r="G25" s="25"/>
      <c r="H25" s="25"/>
      <c r="I25" s="25"/>
      <c r="J25" s="25"/>
      <c r="K25" s="25"/>
      <c r="L25" s="25"/>
      <c r="M25" s="25"/>
      <c r="N25" s="25"/>
      <c r="O25" s="25"/>
      <c r="P25" s="19"/>
      <c r="Q25" s="19"/>
      <c r="R25" s="19"/>
      <c r="S25" s="19"/>
      <c r="T25" s="19"/>
      <c r="U25" s="19"/>
      <c r="V25" s="19"/>
      <c r="W25" s="19"/>
      <c r="X25" s="19"/>
      <c r="Y25" s="19"/>
      <c r="Z25" s="19"/>
      <c r="AA25" s="19"/>
      <c r="AB25" s="19"/>
      <c r="AC25" s="19"/>
      <c r="AD25" s="19"/>
      <c r="AE25" s="19"/>
      <c r="AF25" s="19"/>
      <c r="AG25" s="18"/>
      <c r="AJ25"/>
      <c r="AK25"/>
      <c r="AL25"/>
      <c r="AM25"/>
      <c r="AN25"/>
    </row>
    <row r="26" spans="1:46" ht="26.25" customHeight="1">
      <c r="A26" s="23"/>
      <c r="B26" s="22"/>
      <c r="C26" s="21"/>
      <c r="D26" s="44"/>
      <c r="E26" s="337" t="s">
        <v>1163</v>
      </c>
      <c r="F26" s="337"/>
      <c r="G26" s="337"/>
      <c r="H26" s="337"/>
      <c r="I26" s="337"/>
      <c r="J26" s="337"/>
      <c r="K26" s="337"/>
      <c r="L26" s="337"/>
      <c r="M26" s="337"/>
      <c r="N26" s="337"/>
      <c r="O26" s="337"/>
      <c r="P26" s="337"/>
      <c r="Q26" s="337"/>
      <c r="R26" s="337"/>
      <c r="S26" s="337"/>
      <c r="T26" s="337"/>
      <c r="U26" s="337"/>
      <c r="V26" s="337"/>
      <c r="W26" s="337"/>
      <c r="X26" s="337"/>
      <c r="Y26" s="337"/>
      <c r="Z26" s="337"/>
      <c r="AA26" s="337"/>
      <c r="AB26" s="337"/>
      <c r="AC26" s="337"/>
      <c r="AD26" s="337"/>
      <c r="AE26" s="337"/>
      <c r="AF26" s="337"/>
      <c r="AG26" s="337"/>
      <c r="AH26" s="337"/>
      <c r="AI26" s="337"/>
      <c r="AJ26" s="337"/>
      <c r="AK26" s="337"/>
      <c r="AL26" s="87" t="s">
        <v>247</v>
      </c>
      <c r="AM26" s="44"/>
      <c r="AN26" s="44"/>
      <c r="AO26" s="44"/>
      <c r="AP26" s="44"/>
      <c r="AQ26" s="44"/>
      <c r="AR26" s="44"/>
      <c r="AS26" s="44"/>
      <c r="AT26" s="24"/>
    </row>
    <row r="27" spans="1:46" ht="18.75" customHeight="1">
      <c r="A27" s="17"/>
      <c r="B27" s="16"/>
      <c r="C27" s="16"/>
      <c r="D27" s="16"/>
      <c r="E27" s="96"/>
      <c r="F27" s="96"/>
      <c r="G27" s="96"/>
      <c r="H27" s="96"/>
      <c r="I27" s="96"/>
      <c r="J27" s="96"/>
      <c r="K27" s="96"/>
      <c r="L27" s="96"/>
      <c r="M27" s="96"/>
      <c r="N27" s="96"/>
      <c r="O27" s="96"/>
      <c r="P27" s="96"/>
      <c r="Q27" s="96"/>
      <c r="R27" s="96"/>
      <c r="S27" s="96"/>
      <c r="T27" s="96"/>
      <c r="U27" s="96"/>
      <c r="V27" s="96"/>
      <c r="W27" s="96"/>
      <c r="X27" s="96"/>
      <c r="Y27" s="96"/>
      <c r="Z27" s="96"/>
      <c r="AA27" s="96"/>
      <c r="AB27" s="96"/>
      <c r="AC27" s="96"/>
      <c r="AD27" s="96"/>
      <c r="AE27" s="96"/>
      <c r="AF27" s="96"/>
      <c r="AG27" s="96"/>
      <c r="AH27" s="96"/>
      <c r="AI27" s="96"/>
      <c r="AJ27" s="96"/>
      <c r="AK27" s="96"/>
      <c r="AL27" s="14"/>
    </row>
    <row r="28" spans="1:46" ht="18.75" customHeight="1">
      <c r="A28" s="17"/>
      <c r="B28" s="292" t="s">
        <v>273</v>
      </c>
      <c r="C28" s="292"/>
      <c r="D28" s="292"/>
      <c r="E28" s="292"/>
      <c r="F28" s="292"/>
      <c r="G28" s="292"/>
      <c r="H28" s="292"/>
      <c r="I28" s="292"/>
      <c r="J28" s="292"/>
      <c r="K28" s="292"/>
      <c r="L28" s="292"/>
      <c r="M28" s="292"/>
      <c r="N28" s="292"/>
      <c r="O28" s="292"/>
      <c r="P28" s="292"/>
      <c r="Q28" s="292"/>
      <c r="R28" s="292"/>
      <c r="S28" s="292"/>
      <c r="T28" s="292"/>
      <c r="U28" s="292"/>
      <c r="V28" s="292"/>
      <c r="W28" s="292"/>
      <c r="X28" s="292"/>
      <c r="Y28" s="292"/>
      <c r="Z28" s="292"/>
      <c r="AA28" s="292"/>
      <c r="AB28" s="292"/>
      <c r="AC28" s="292"/>
      <c r="AD28" s="292"/>
      <c r="AE28" s="17"/>
      <c r="AF28" s="17"/>
      <c r="AG28" s="17"/>
      <c r="AH28" s="17"/>
      <c r="AI28" s="17"/>
      <c r="AJ28" s="17"/>
      <c r="AK28" s="35"/>
      <c r="AL28" s="14"/>
    </row>
    <row r="29" spans="1:46">
      <c r="A29" s="17"/>
      <c r="B29" s="16"/>
      <c r="C29" s="16"/>
      <c r="D29" s="16"/>
      <c r="E29" s="16"/>
      <c r="F29" s="16"/>
      <c r="G29" s="16"/>
      <c r="H29" s="16"/>
      <c r="I29" s="16"/>
      <c r="J29" s="16"/>
      <c r="K29" s="16"/>
      <c r="L29" s="16"/>
      <c r="M29" s="16"/>
      <c r="N29" s="16"/>
      <c r="O29" s="16"/>
      <c r="P29" s="16"/>
      <c r="Q29" s="17"/>
      <c r="R29" s="17"/>
      <c r="S29" s="17"/>
      <c r="T29" s="17"/>
      <c r="U29" s="17"/>
      <c r="V29" s="17"/>
      <c r="W29" s="17"/>
      <c r="X29" s="17"/>
      <c r="Y29" s="17"/>
      <c r="Z29" s="17"/>
      <c r="AA29" s="17"/>
      <c r="AB29" s="17"/>
      <c r="AC29" s="17"/>
      <c r="AD29" s="333"/>
      <c r="AE29" s="333"/>
      <c r="AF29" s="333"/>
      <c r="AG29" s="333"/>
      <c r="AH29" s="333"/>
      <c r="AI29" s="333"/>
      <c r="AJ29" s="333"/>
      <c r="AK29" s="333"/>
      <c r="AL29" s="14"/>
    </row>
    <row r="30" spans="1:46" ht="52.5" customHeight="1">
      <c r="A30" s="17"/>
      <c r="B30" s="16"/>
      <c r="C30" s="16"/>
      <c r="D30" s="16"/>
      <c r="E30" s="502" t="s">
        <v>1183</v>
      </c>
      <c r="F30" s="503"/>
      <c r="G30" s="503"/>
      <c r="H30" s="503"/>
      <c r="I30" s="503"/>
      <c r="J30" s="503"/>
      <c r="K30" s="503"/>
      <c r="L30" s="503"/>
      <c r="M30" s="503"/>
      <c r="N30" s="503"/>
      <c r="O30" s="503"/>
      <c r="P30" s="503"/>
      <c r="Q30" s="503"/>
      <c r="R30" s="503"/>
      <c r="S30" s="503"/>
      <c r="T30" s="503"/>
      <c r="U30" s="503"/>
      <c r="V30" s="503"/>
      <c r="W30" s="503"/>
      <c r="X30" s="503"/>
      <c r="Y30" s="503"/>
      <c r="Z30" s="503"/>
      <c r="AA30" s="503"/>
      <c r="AB30" s="503"/>
      <c r="AC30" s="503"/>
      <c r="AD30" s="503"/>
      <c r="AE30" s="503"/>
      <c r="AF30" s="503"/>
      <c r="AG30" s="503"/>
      <c r="AH30" s="503"/>
      <c r="AI30" s="503"/>
      <c r="AJ30" s="503"/>
      <c r="AK30" s="504"/>
      <c r="AL30" s="14"/>
    </row>
    <row r="31" spans="1:46" ht="18.75" customHeight="1">
      <c r="A31" s="17"/>
      <c r="B31" s="16"/>
      <c r="C31" s="16"/>
      <c r="D31" s="16"/>
      <c r="E31" s="101"/>
      <c r="F31" s="101"/>
      <c r="G31" s="101"/>
      <c r="H31" s="101"/>
      <c r="I31" s="101"/>
      <c r="J31" s="101"/>
      <c r="K31" s="101"/>
      <c r="L31" s="101"/>
      <c r="M31" s="101"/>
      <c r="N31" s="101"/>
      <c r="O31" s="101"/>
      <c r="P31" s="101"/>
      <c r="Q31" s="101"/>
      <c r="R31" s="101"/>
      <c r="S31" s="101"/>
      <c r="T31" s="101"/>
      <c r="U31" s="101"/>
      <c r="V31" s="101"/>
      <c r="W31" s="101"/>
      <c r="X31" s="101"/>
      <c r="Y31" s="101"/>
      <c r="Z31" s="101"/>
      <c r="AA31" s="101"/>
      <c r="AB31" s="101"/>
      <c r="AC31" s="101"/>
      <c r="AD31" s="101"/>
      <c r="AE31" s="101"/>
      <c r="AF31" s="101"/>
      <c r="AG31" s="101"/>
      <c r="AH31" s="101"/>
      <c r="AI31" s="101"/>
      <c r="AJ31" s="101"/>
      <c r="AK31" s="101"/>
      <c r="AL31" s="14"/>
    </row>
    <row r="32" spans="1:46">
      <c r="A32" s="17"/>
      <c r="B32" s="16"/>
      <c r="C32" s="16"/>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4"/>
    </row>
    <row r="33" spans="1:37" ht="56.25" customHeight="1">
      <c r="A33" s="247" t="s">
        <v>274</v>
      </c>
      <c r="B33" s="248"/>
      <c r="C33" s="248"/>
      <c r="D33" s="248"/>
      <c r="E33" s="248"/>
      <c r="F33" s="248"/>
      <c r="G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c r="AG33" s="248"/>
      <c r="AH33" s="248"/>
      <c r="AI33" s="248"/>
      <c r="AJ33" s="248"/>
      <c r="AK33" s="249"/>
    </row>
  </sheetData>
  <mergeCells count="66">
    <mergeCell ref="AF20:AK20"/>
    <mergeCell ref="Z20:AE20"/>
    <mergeCell ref="AB8:AE8"/>
    <mergeCell ref="AF6:AK6"/>
    <mergeCell ref="AF8:AK8"/>
    <mergeCell ref="AF19:AK19"/>
    <mergeCell ref="C8:E8"/>
    <mergeCell ref="F8:J8"/>
    <mergeCell ref="K8:R8"/>
    <mergeCell ref="S8:W8"/>
    <mergeCell ref="X8:AA8"/>
    <mergeCell ref="A2:AG2"/>
    <mergeCell ref="B4:Z4"/>
    <mergeCell ref="C7:E7"/>
    <mergeCell ref="F7:J7"/>
    <mergeCell ref="K7:R7"/>
    <mergeCell ref="S7:W7"/>
    <mergeCell ref="X7:AA7"/>
    <mergeCell ref="AB7:AE7"/>
    <mergeCell ref="AF7:AK7"/>
    <mergeCell ref="AA5:AK5"/>
    <mergeCell ref="C6:E6"/>
    <mergeCell ref="F6:J6"/>
    <mergeCell ref="K6:R6"/>
    <mergeCell ref="S6:W6"/>
    <mergeCell ref="X6:AA6"/>
    <mergeCell ref="AB6:AE6"/>
    <mergeCell ref="A33:AK33"/>
    <mergeCell ref="E24:L24"/>
    <mergeCell ref="M24:U24"/>
    <mergeCell ref="V24:Y24"/>
    <mergeCell ref="Z24:AE24"/>
    <mergeCell ref="AF24:AK24"/>
    <mergeCell ref="AD29:AK29"/>
    <mergeCell ref="Z23:AE23"/>
    <mergeCell ref="AF23:AK23"/>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19:AE19"/>
    <mergeCell ref="E21:L21"/>
    <mergeCell ref="M21:U21"/>
    <mergeCell ref="V21:Y21"/>
    <mergeCell ref="B28:AD28"/>
    <mergeCell ref="E30:AK30"/>
    <mergeCell ref="E26:AK26"/>
    <mergeCell ref="Z21:AE21"/>
    <mergeCell ref="AF21:AK21"/>
    <mergeCell ref="E22:L22"/>
    <mergeCell ref="M22:U22"/>
    <mergeCell ref="V22:Y22"/>
    <mergeCell ref="Z22:AE22"/>
    <mergeCell ref="AF22:AK22"/>
    <mergeCell ref="E23:L23"/>
    <mergeCell ref="M23:U23"/>
    <mergeCell ref="V23:Y23"/>
  </mergeCells>
  <phoneticPr fontId="2" type="noConversion"/>
  <dataValidations disablePrompts="1" count="2">
    <dataValidation type="list" allowBlank="1" showInputMessage="1" showErrorMessage="1" sqref="C7:E8">
      <formula1>"매입,매각"</formula1>
    </dataValidation>
    <dataValidation type="list" allowBlank="1" showInputMessage="1" showErrorMessage="1" sqref="AL12 AL28">
      <formula1>"해당사항 없음"</formula1>
    </dataValidation>
  </dataValidations>
  <pageMargins left="0.47244094488188981" right="0.47244094488188981" top="0.74803149606299213" bottom="0.74803149606299213" header="0.31496062992125984" footer="0.31496062992125984"/>
  <pageSetup paperSize="9" scale="91" orientation="portrait" blackAndWhite="1" r:id="rId1"/>
</worksheet>
</file>

<file path=xl/worksheets/sheet19.xml><?xml version="1.0" encoding="utf-8"?>
<worksheet xmlns="http://schemas.openxmlformats.org/spreadsheetml/2006/main" xmlns:r="http://schemas.openxmlformats.org/officeDocument/2006/relationships">
  <sheetPr codeName="Sheet20"/>
  <dimension ref="A2:AT23"/>
  <sheetViews>
    <sheetView showZeros="0" view="pageBreakPreview" zoomScaleNormal="100" zoomScaleSheetLayoutView="100" workbookViewId="0">
      <selection activeCell="D24" sqref="D24"/>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37">
      <c r="A2" s="250" t="s">
        <v>282</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row>
    <row r="3" spans="1:37">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37" ht="20.25" customHeight="1">
      <c r="A4" s="251" t="s">
        <v>275</v>
      </c>
      <c r="B4" s="251"/>
      <c r="C4" s="251"/>
      <c r="D4" s="251"/>
      <c r="E4" s="251"/>
      <c r="F4" s="251"/>
      <c r="G4" s="251"/>
      <c r="H4" s="251"/>
      <c r="I4" s="251"/>
      <c r="J4" s="251"/>
      <c r="K4" s="251"/>
      <c r="L4" s="251"/>
      <c r="M4" s="251"/>
      <c r="N4" s="251"/>
      <c r="O4" s="251"/>
      <c r="P4" s="251"/>
      <c r="Q4" s="251"/>
      <c r="R4" s="251"/>
      <c r="S4" s="251"/>
      <c r="T4" s="251"/>
      <c r="U4" s="251"/>
      <c r="V4" s="251"/>
      <c r="W4" s="251"/>
      <c r="X4" s="251"/>
      <c r="Y4" s="251"/>
      <c r="Z4" s="251"/>
      <c r="AA4" s="251"/>
      <c r="AB4" s="251"/>
      <c r="AC4" s="251"/>
      <c r="AD4" s="251"/>
      <c r="AE4" s="251"/>
      <c r="AF4" s="251"/>
      <c r="AG4" s="251"/>
      <c r="AH4" s="251"/>
      <c r="AI4" s="251"/>
      <c r="AJ4" s="251"/>
      <c r="AK4" s="251"/>
    </row>
    <row r="5" spans="1:37">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35"/>
    </row>
    <row r="6" spans="1:37" ht="30" customHeight="1">
      <c r="A6" s="47"/>
      <c r="B6" s="47"/>
      <c r="C6" s="353" t="s">
        <v>314</v>
      </c>
      <c r="D6" s="271"/>
      <c r="E6" s="271"/>
      <c r="F6" s="271"/>
      <c r="G6" s="271"/>
      <c r="H6" s="271"/>
      <c r="I6" s="271"/>
      <c r="J6" s="271"/>
      <c r="K6" s="271"/>
      <c r="L6" s="271"/>
      <c r="M6" s="271"/>
      <c r="N6" s="521"/>
      <c r="O6" s="531" t="s">
        <v>283</v>
      </c>
      <c r="P6" s="532"/>
      <c r="Q6" s="532"/>
      <c r="R6" s="532"/>
      <c r="S6" s="532"/>
      <c r="T6" s="532"/>
      <c r="U6" s="532"/>
      <c r="V6" s="533"/>
      <c r="W6" s="531" t="s">
        <v>276</v>
      </c>
      <c r="X6" s="532"/>
      <c r="Y6" s="532"/>
      <c r="Z6" s="532"/>
      <c r="AA6" s="532"/>
      <c r="AB6" s="532"/>
      <c r="AC6" s="532"/>
      <c r="AD6" s="533"/>
      <c r="AE6" s="531" t="s">
        <v>277</v>
      </c>
      <c r="AF6" s="532"/>
      <c r="AG6" s="532"/>
      <c r="AH6" s="532"/>
      <c r="AI6" s="532"/>
      <c r="AJ6" s="532"/>
      <c r="AK6" s="533"/>
    </row>
    <row r="7" spans="1:37" ht="30" customHeight="1">
      <c r="A7" s="47"/>
      <c r="B7" s="47"/>
      <c r="C7" s="534" t="s">
        <v>278</v>
      </c>
      <c r="D7" s="535"/>
      <c r="E7" s="535"/>
      <c r="F7" s="535"/>
      <c r="G7" s="536"/>
      <c r="H7" s="353" t="s">
        <v>310</v>
      </c>
      <c r="I7" s="271"/>
      <c r="J7" s="271"/>
      <c r="K7" s="271"/>
      <c r="L7" s="271"/>
      <c r="M7" s="271"/>
      <c r="N7" s="521"/>
      <c r="O7" s="525">
        <f>SUM('3부.Ⅱ.1.1)'!O9:W24)</f>
        <v>0</v>
      </c>
      <c r="P7" s="526"/>
      <c r="Q7" s="526"/>
      <c r="R7" s="526"/>
      <c r="S7" s="526"/>
      <c r="T7" s="526"/>
      <c r="U7" s="526"/>
      <c r="V7" s="527"/>
      <c r="W7" s="528">
        <f t="shared" ref="W7:W15" si="0">IFERROR(O7/$O$16,"")</f>
        <v>0</v>
      </c>
      <c r="X7" s="529"/>
      <c r="Y7" s="529"/>
      <c r="Z7" s="529"/>
      <c r="AA7" s="529"/>
      <c r="AB7" s="529"/>
      <c r="AC7" s="529"/>
      <c r="AD7" s="530"/>
      <c r="AE7" s="518"/>
      <c r="AF7" s="519"/>
      <c r="AG7" s="519"/>
      <c r="AH7" s="519"/>
      <c r="AI7" s="519"/>
      <c r="AJ7" s="519"/>
      <c r="AK7" s="520"/>
    </row>
    <row r="8" spans="1:37" ht="30" customHeight="1">
      <c r="A8" s="47"/>
      <c r="B8" s="47"/>
      <c r="C8" s="537"/>
      <c r="D8" s="538"/>
      <c r="E8" s="538"/>
      <c r="F8" s="538"/>
      <c r="G8" s="539"/>
      <c r="H8" s="353" t="s">
        <v>284</v>
      </c>
      <c r="I8" s="271"/>
      <c r="J8" s="271"/>
      <c r="K8" s="271"/>
      <c r="L8" s="271"/>
      <c r="M8" s="271"/>
      <c r="N8" s="521"/>
      <c r="O8" s="525">
        <f>SUM('3부.Ⅱ.1.2)'!AB5:AE9)</f>
        <v>0</v>
      </c>
      <c r="P8" s="526"/>
      <c r="Q8" s="526"/>
      <c r="R8" s="526"/>
      <c r="S8" s="526"/>
      <c r="T8" s="526"/>
      <c r="U8" s="526"/>
      <c r="V8" s="527"/>
      <c r="W8" s="515">
        <f t="shared" si="0"/>
        <v>0</v>
      </c>
      <c r="X8" s="516"/>
      <c r="Y8" s="516"/>
      <c r="Z8" s="516"/>
      <c r="AA8" s="516"/>
      <c r="AB8" s="516"/>
      <c r="AC8" s="516"/>
      <c r="AD8" s="517"/>
      <c r="AE8" s="518"/>
      <c r="AF8" s="519"/>
      <c r="AG8" s="519"/>
      <c r="AH8" s="519"/>
      <c r="AI8" s="519"/>
      <c r="AJ8" s="519"/>
      <c r="AK8" s="520"/>
    </row>
    <row r="9" spans="1:37" ht="30" customHeight="1">
      <c r="A9" s="47"/>
      <c r="B9" s="47"/>
      <c r="C9" s="540"/>
      <c r="D9" s="541"/>
      <c r="E9" s="541"/>
      <c r="F9" s="541"/>
      <c r="G9" s="542"/>
      <c r="H9" s="353" t="s">
        <v>285</v>
      </c>
      <c r="I9" s="271"/>
      <c r="J9" s="271"/>
      <c r="K9" s="271"/>
      <c r="L9" s="271"/>
      <c r="M9" s="271"/>
      <c r="N9" s="521"/>
      <c r="O9" s="522"/>
      <c r="P9" s="523"/>
      <c r="Q9" s="523"/>
      <c r="R9" s="523"/>
      <c r="S9" s="523"/>
      <c r="T9" s="523"/>
      <c r="U9" s="523"/>
      <c r="V9" s="524"/>
      <c r="W9" s="515">
        <f t="shared" si="0"/>
        <v>0</v>
      </c>
      <c r="X9" s="516"/>
      <c r="Y9" s="516"/>
      <c r="Z9" s="516"/>
      <c r="AA9" s="516"/>
      <c r="AB9" s="516"/>
      <c r="AC9" s="516"/>
      <c r="AD9" s="517"/>
      <c r="AE9" s="518"/>
      <c r="AF9" s="519"/>
      <c r="AG9" s="519"/>
      <c r="AH9" s="519"/>
      <c r="AI9" s="519"/>
      <c r="AJ9" s="519"/>
      <c r="AK9" s="520"/>
    </row>
    <row r="10" spans="1:37" ht="30" customHeight="1">
      <c r="A10" s="47"/>
      <c r="B10" s="47"/>
      <c r="C10" s="534" t="s">
        <v>286</v>
      </c>
      <c r="D10" s="535"/>
      <c r="E10" s="535"/>
      <c r="F10" s="535"/>
      <c r="G10" s="536"/>
      <c r="H10" s="353" t="s">
        <v>287</v>
      </c>
      <c r="I10" s="271"/>
      <c r="J10" s="271"/>
      <c r="K10" s="271"/>
      <c r="L10" s="271"/>
      <c r="M10" s="271"/>
      <c r="N10" s="521"/>
      <c r="O10" s="525">
        <f>SUM('3부.Ⅱ.2'!Q6:U10)</f>
        <v>0</v>
      </c>
      <c r="P10" s="526"/>
      <c r="Q10" s="526"/>
      <c r="R10" s="526"/>
      <c r="S10" s="526"/>
      <c r="T10" s="526"/>
      <c r="U10" s="526"/>
      <c r="V10" s="527"/>
      <c r="W10" s="515">
        <f t="shared" si="0"/>
        <v>0</v>
      </c>
      <c r="X10" s="516"/>
      <c r="Y10" s="516"/>
      <c r="Z10" s="516"/>
      <c r="AA10" s="516"/>
      <c r="AB10" s="516"/>
      <c r="AC10" s="516"/>
      <c r="AD10" s="517"/>
      <c r="AE10" s="518"/>
      <c r="AF10" s="519"/>
      <c r="AG10" s="519"/>
      <c r="AH10" s="519"/>
      <c r="AI10" s="519"/>
      <c r="AJ10" s="519"/>
      <c r="AK10" s="520"/>
    </row>
    <row r="11" spans="1:37" ht="30" customHeight="1">
      <c r="A11" s="47"/>
      <c r="B11" s="47"/>
      <c r="C11" s="537"/>
      <c r="D11" s="538"/>
      <c r="E11" s="538"/>
      <c r="F11" s="538"/>
      <c r="G11" s="539"/>
      <c r="H11" s="353" t="s">
        <v>288</v>
      </c>
      <c r="I11" s="271"/>
      <c r="J11" s="271"/>
      <c r="K11" s="271"/>
      <c r="L11" s="271"/>
      <c r="M11" s="271"/>
      <c r="N11" s="521"/>
      <c r="O11" s="525">
        <f>SUM('3부.Ⅱ.2'!K6:P10)</f>
        <v>0</v>
      </c>
      <c r="P11" s="526"/>
      <c r="Q11" s="526"/>
      <c r="R11" s="526"/>
      <c r="S11" s="526"/>
      <c r="T11" s="526"/>
      <c r="U11" s="526"/>
      <c r="V11" s="527"/>
      <c r="W11" s="515">
        <f t="shared" si="0"/>
        <v>0</v>
      </c>
      <c r="X11" s="516"/>
      <c r="Y11" s="516"/>
      <c r="Z11" s="516"/>
      <c r="AA11" s="516"/>
      <c r="AB11" s="516"/>
      <c r="AC11" s="516"/>
      <c r="AD11" s="517"/>
      <c r="AE11" s="518"/>
      <c r="AF11" s="519"/>
      <c r="AG11" s="519"/>
      <c r="AH11" s="519"/>
      <c r="AI11" s="519"/>
      <c r="AJ11" s="519"/>
      <c r="AK11" s="520"/>
    </row>
    <row r="12" spans="1:37" ht="30" customHeight="1">
      <c r="A12" s="47"/>
      <c r="B12" s="47"/>
      <c r="C12" s="540"/>
      <c r="D12" s="541"/>
      <c r="E12" s="541"/>
      <c r="F12" s="541"/>
      <c r="G12" s="542"/>
      <c r="H12" s="353" t="s">
        <v>279</v>
      </c>
      <c r="I12" s="271"/>
      <c r="J12" s="271"/>
      <c r="K12" s="271"/>
      <c r="L12" s="271"/>
      <c r="M12" s="271"/>
      <c r="N12" s="521"/>
      <c r="O12" s="525">
        <f>SUM('3부.Ⅱ.2'!V6:AA10)</f>
        <v>0</v>
      </c>
      <c r="P12" s="526"/>
      <c r="Q12" s="526"/>
      <c r="R12" s="526"/>
      <c r="S12" s="526"/>
      <c r="T12" s="526"/>
      <c r="U12" s="526"/>
      <c r="V12" s="527"/>
      <c r="W12" s="515">
        <f t="shared" si="0"/>
        <v>0</v>
      </c>
      <c r="X12" s="516"/>
      <c r="Y12" s="516"/>
      <c r="Z12" s="516"/>
      <c r="AA12" s="516"/>
      <c r="AB12" s="516"/>
      <c r="AC12" s="516"/>
      <c r="AD12" s="517"/>
      <c r="AE12" s="518"/>
      <c r="AF12" s="519"/>
      <c r="AG12" s="519"/>
      <c r="AH12" s="519"/>
      <c r="AI12" s="519"/>
      <c r="AJ12" s="519"/>
      <c r="AK12" s="520"/>
    </row>
    <row r="13" spans="1:37" ht="30" customHeight="1">
      <c r="A13" s="47"/>
      <c r="B13" s="47"/>
      <c r="C13" s="353" t="s">
        <v>202</v>
      </c>
      <c r="D13" s="271"/>
      <c r="E13" s="271"/>
      <c r="F13" s="271"/>
      <c r="G13" s="521"/>
      <c r="H13" s="353" t="s">
        <v>289</v>
      </c>
      <c r="I13" s="271"/>
      <c r="J13" s="271"/>
      <c r="K13" s="271"/>
      <c r="L13" s="271"/>
      <c r="M13" s="271"/>
      <c r="N13" s="521"/>
      <c r="O13" s="525">
        <f>SUM('3부.Ⅱ.3'!AF6:AK10)</f>
        <v>495278</v>
      </c>
      <c r="P13" s="526"/>
      <c r="Q13" s="526"/>
      <c r="R13" s="526"/>
      <c r="S13" s="526"/>
      <c r="T13" s="526"/>
      <c r="U13" s="526"/>
      <c r="V13" s="527"/>
      <c r="W13" s="515">
        <f t="shared" si="0"/>
        <v>1</v>
      </c>
      <c r="X13" s="516"/>
      <c r="Y13" s="516"/>
      <c r="Z13" s="516"/>
      <c r="AA13" s="516"/>
      <c r="AB13" s="516"/>
      <c r="AC13" s="516"/>
      <c r="AD13" s="517"/>
      <c r="AE13" s="518"/>
      <c r="AF13" s="519"/>
      <c r="AG13" s="519"/>
      <c r="AH13" s="519"/>
      <c r="AI13" s="519"/>
      <c r="AJ13" s="519"/>
      <c r="AK13" s="520"/>
    </row>
    <row r="14" spans="1:37" ht="30" customHeight="1">
      <c r="A14" s="47"/>
      <c r="B14" s="47"/>
      <c r="C14" s="353" t="s">
        <v>290</v>
      </c>
      <c r="D14" s="271"/>
      <c r="E14" s="271"/>
      <c r="F14" s="271"/>
      <c r="G14" s="521"/>
      <c r="H14" s="353" t="s">
        <v>291</v>
      </c>
      <c r="I14" s="271"/>
      <c r="J14" s="271"/>
      <c r="K14" s="271"/>
      <c r="L14" s="271"/>
      <c r="M14" s="271"/>
      <c r="N14" s="521"/>
      <c r="O14" s="525">
        <f>SUM('3부.Ⅱ.4'!O5:W9)</f>
        <v>0</v>
      </c>
      <c r="P14" s="526"/>
      <c r="Q14" s="526"/>
      <c r="R14" s="526"/>
      <c r="S14" s="526"/>
      <c r="T14" s="526"/>
      <c r="U14" s="526"/>
      <c r="V14" s="527"/>
      <c r="W14" s="515">
        <f t="shared" si="0"/>
        <v>0</v>
      </c>
      <c r="X14" s="516"/>
      <c r="Y14" s="516"/>
      <c r="Z14" s="516"/>
      <c r="AA14" s="516"/>
      <c r="AB14" s="516"/>
      <c r="AC14" s="516"/>
      <c r="AD14" s="517"/>
      <c r="AE14" s="518"/>
      <c r="AF14" s="519"/>
      <c r="AG14" s="519"/>
      <c r="AH14" s="519"/>
      <c r="AI14" s="519"/>
      <c r="AJ14" s="519"/>
      <c r="AK14" s="520"/>
    </row>
    <row r="15" spans="1:37" ht="30" customHeight="1">
      <c r="A15" s="47"/>
      <c r="B15" s="47"/>
      <c r="C15" s="349" t="s">
        <v>292</v>
      </c>
      <c r="D15" s="349"/>
      <c r="E15" s="349"/>
      <c r="F15" s="349"/>
      <c r="G15" s="349"/>
      <c r="H15" s="349"/>
      <c r="I15" s="349"/>
      <c r="J15" s="349"/>
      <c r="K15" s="349"/>
      <c r="L15" s="349"/>
      <c r="M15" s="349"/>
      <c r="N15" s="349"/>
      <c r="O15" s="522"/>
      <c r="P15" s="523"/>
      <c r="Q15" s="523"/>
      <c r="R15" s="523"/>
      <c r="S15" s="523"/>
      <c r="T15" s="523"/>
      <c r="U15" s="523"/>
      <c r="V15" s="524"/>
      <c r="W15" s="515">
        <f t="shared" si="0"/>
        <v>0</v>
      </c>
      <c r="X15" s="516"/>
      <c r="Y15" s="516"/>
      <c r="Z15" s="516"/>
      <c r="AA15" s="516"/>
      <c r="AB15" s="516"/>
      <c r="AC15" s="516"/>
      <c r="AD15" s="517"/>
      <c r="AE15" s="518"/>
      <c r="AF15" s="519"/>
      <c r="AG15" s="519"/>
      <c r="AH15" s="519"/>
      <c r="AI15" s="519"/>
      <c r="AJ15" s="519"/>
      <c r="AK15" s="520"/>
    </row>
    <row r="16" spans="1:37" ht="30" customHeight="1">
      <c r="A16" s="47"/>
      <c r="B16" s="47"/>
      <c r="C16" s="349" t="s">
        <v>280</v>
      </c>
      <c r="D16" s="349"/>
      <c r="E16" s="349"/>
      <c r="F16" s="349"/>
      <c r="G16" s="349"/>
      <c r="H16" s="349"/>
      <c r="I16" s="349"/>
      <c r="J16" s="349"/>
      <c r="K16" s="349"/>
      <c r="L16" s="349"/>
      <c r="M16" s="349"/>
      <c r="N16" s="349"/>
      <c r="O16" s="525">
        <f>SUM(O7:V15)</f>
        <v>495278</v>
      </c>
      <c r="P16" s="526"/>
      <c r="Q16" s="526"/>
      <c r="R16" s="526"/>
      <c r="S16" s="526"/>
      <c r="T16" s="526"/>
      <c r="U16" s="526"/>
      <c r="V16" s="527"/>
      <c r="W16" s="528">
        <f>SUM(W7:AD15)</f>
        <v>1</v>
      </c>
      <c r="X16" s="529"/>
      <c r="Y16" s="529"/>
      <c r="Z16" s="529"/>
      <c r="AA16" s="529"/>
      <c r="AB16" s="529"/>
      <c r="AC16" s="529"/>
      <c r="AD16" s="530"/>
      <c r="AE16" s="531"/>
      <c r="AF16" s="532"/>
      <c r="AG16" s="532"/>
      <c r="AH16" s="532"/>
      <c r="AI16" s="532"/>
      <c r="AJ16" s="532"/>
      <c r="AK16" s="533"/>
    </row>
    <row r="17" spans="1:46" ht="18.75" customHeight="1">
      <c r="C17" s="44" t="s">
        <v>281</v>
      </c>
      <c r="D17" s="102"/>
      <c r="E17" s="466" t="s">
        <v>293</v>
      </c>
      <c r="F17" s="466"/>
      <c r="G17" s="466"/>
      <c r="H17" s="466"/>
      <c r="I17" s="466"/>
      <c r="J17" s="466"/>
      <c r="K17" s="466"/>
      <c r="L17" s="466"/>
      <c r="M17" s="466"/>
      <c r="N17" s="466"/>
      <c r="O17" s="466"/>
      <c r="P17" s="466"/>
      <c r="Q17" s="466"/>
      <c r="R17" s="466"/>
      <c r="S17" s="466"/>
      <c r="T17" s="466"/>
      <c r="U17" s="466"/>
      <c r="V17" s="466"/>
      <c r="W17" s="466"/>
      <c r="X17" s="466"/>
      <c r="Y17" s="466"/>
      <c r="Z17" s="466"/>
      <c r="AA17" s="466"/>
      <c r="AB17" s="466"/>
      <c r="AC17" s="466"/>
      <c r="AD17" s="466"/>
      <c r="AE17" s="466"/>
      <c r="AF17" s="466"/>
      <c r="AG17" s="466"/>
      <c r="AH17" s="466"/>
      <c r="AI17" s="466"/>
      <c r="AJ17" s="44"/>
      <c r="AK17" s="44"/>
    </row>
    <row r="18" spans="1:46" ht="18.75" customHeight="1">
      <c r="A18" s="17"/>
      <c r="B18" s="16"/>
      <c r="C18" s="16"/>
      <c r="D18" s="45"/>
      <c r="E18" s="508" t="s">
        <v>294</v>
      </c>
      <c r="F18" s="508"/>
      <c r="G18" s="508"/>
      <c r="H18" s="508"/>
      <c r="I18" s="508"/>
      <c r="J18" s="508"/>
      <c r="K18" s="508"/>
      <c r="L18" s="508"/>
      <c r="M18" s="508"/>
      <c r="N18" s="508"/>
      <c r="O18" s="508"/>
      <c r="P18" s="508"/>
      <c r="Q18" s="508"/>
      <c r="R18" s="508"/>
      <c r="S18" s="508"/>
      <c r="T18" s="508"/>
      <c r="U18" s="508"/>
      <c r="V18" s="508"/>
      <c r="W18" s="508"/>
      <c r="X18" s="508"/>
      <c r="Y18" s="508"/>
      <c r="Z18" s="508"/>
      <c r="AA18" s="508"/>
      <c r="AB18" s="508"/>
      <c r="AC18" s="508"/>
      <c r="AD18" s="508"/>
      <c r="AE18" s="508"/>
      <c r="AF18" s="508"/>
      <c r="AG18" s="508"/>
      <c r="AH18" s="508"/>
      <c r="AI18" s="21"/>
      <c r="AJ18" s="21"/>
      <c r="AK18" s="21"/>
      <c r="AL18" s="14"/>
      <c r="AO18"/>
    </row>
    <row r="19" spans="1:46" ht="26.25" customHeight="1">
      <c r="A19" s="23"/>
      <c r="B19" s="22"/>
      <c r="C19" s="21"/>
      <c r="D19" s="21"/>
      <c r="E19" s="289"/>
      <c r="F19" s="289"/>
      <c r="G19" s="289"/>
      <c r="H19" s="289"/>
      <c r="I19" s="289"/>
      <c r="J19" s="289"/>
      <c r="K19" s="289"/>
      <c r="L19" s="289"/>
      <c r="M19" s="289"/>
      <c r="N19" s="289"/>
      <c r="O19" s="289"/>
      <c r="P19" s="289"/>
      <c r="Q19" s="289"/>
      <c r="R19" s="289"/>
      <c r="S19" s="289"/>
      <c r="T19" s="289"/>
      <c r="U19" s="289"/>
      <c r="V19" s="289"/>
      <c r="W19" s="289"/>
      <c r="X19" s="289"/>
      <c r="Y19" s="289"/>
      <c r="Z19" s="289"/>
      <c r="AA19" s="289"/>
      <c r="AB19" s="289"/>
      <c r="AC19" s="289"/>
      <c r="AD19" s="289"/>
      <c r="AE19" s="289"/>
      <c r="AF19" s="289"/>
      <c r="AG19" s="289"/>
      <c r="AH19" s="289"/>
      <c r="AI19" s="289"/>
      <c r="AJ19" s="289"/>
      <c r="AK19" s="289"/>
      <c r="AL19" s="87" t="s">
        <v>221</v>
      </c>
      <c r="AP19" s="1"/>
      <c r="AQ19" s="1"/>
      <c r="AR19" s="1"/>
      <c r="AS19" s="1"/>
      <c r="AT19" s="1"/>
    </row>
    <row r="20" spans="1:46">
      <c r="P20" s="227"/>
    </row>
    <row r="23" spans="1:46" ht="67.5" customHeight="1">
      <c r="A23" s="247" t="s">
        <v>325</v>
      </c>
      <c r="B23" s="483"/>
      <c r="C23" s="483"/>
      <c r="D23" s="483"/>
      <c r="E23" s="483"/>
      <c r="F23" s="483"/>
      <c r="G23" s="483"/>
      <c r="H23" s="483"/>
      <c r="I23" s="483"/>
      <c r="J23" s="483"/>
      <c r="K23" s="483"/>
      <c r="L23" s="483"/>
      <c r="M23" s="483"/>
      <c r="N23" s="483"/>
      <c r="O23" s="483"/>
      <c r="P23" s="483"/>
      <c r="Q23" s="483"/>
      <c r="R23" s="483"/>
      <c r="S23" s="483"/>
      <c r="T23" s="483"/>
      <c r="U23" s="483"/>
      <c r="V23" s="483"/>
      <c r="W23" s="483"/>
      <c r="X23" s="483"/>
      <c r="Y23" s="483"/>
      <c r="Z23" s="483"/>
      <c r="AA23" s="483"/>
      <c r="AB23" s="483"/>
      <c r="AC23" s="483"/>
      <c r="AD23" s="483"/>
      <c r="AE23" s="483"/>
      <c r="AF23" s="483"/>
      <c r="AG23" s="483"/>
      <c r="AH23" s="483"/>
      <c r="AI23" s="483"/>
      <c r="AJ23" s="483"/>
      <c r="AK23" s="484"/>
    </row>
  </sheetData>
  <sheetProtection formatCells="0" formatRows="0"/>
  <protectedRanges>
    <protectedRange sqref="AE7:AK15" name="범위1"/>
    <protectedRange sqref="A18:AK29 D17:E17" name="범위2"/>
  </protectedRanges>
  <mergeCells count="54">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 ref="W8:AD8"/>
    <mergeCell ref="AE8:AK8"/>
    <mergeCell ref="H9:N9"/>
    <mergeCell ref="O9:V9"/>
    <mergeCell ref="W9:AD9"/>
    <mergeCell ref="AE9:AK9"/>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E19:AK19"/>
    <mergeCell ref="E17:AI17"/>
    <mergeCell ref="C16:N16"/>
    <mergeCell ref="O16:V16"/>
    <mergeCell ref="W16:AD16"/>
    <mergeCell ref="AE16:AK16"/>
    <mergeCell ref="W14:AD14"/>
    <mergeCell ref="AE14:AK14"/>
    <mergeCell ref="C14:G14"/>
    <mergeCell ref="H14:N14"/>
    <mergeCell ref="E18:AH18"/>
    <mergeCell ref="C15:N15"/>
    <mergeCell ref="O15:V15"/>
    <mergeCell ref="W15:AD15"/>
    <mergeCell ref="AE15:AK15"/>
    <mergeCell ref="O14:V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sheetPr codeName="Sheet21"/>
  <dimension ref="A2:AU29"/>
  <sheetViews>
    <sheetView showZeros="0" view="pageBreakPreview" topLeftCell="A7" zoomScaleNormal="100" zoomScaleSheetLayoutView="100" workbookViewId="0">
      <selection activeCell="D24" sqref="D24:N24"/>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2" spans="1:47" ht="20.25" customHeight="1">
      <c r="A2" s="251" t="s">
        <v>296</v>
      </c>
      <c r="B2" s="251"/>
      <c r="C2" s="251"/>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row>
    <row r="3" spans="1:47">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35"/>
    </row>
    <row r="4" spans="1:47" ht="18.75" customHeight="1">
      <c r="A4" s="17"/>
      <c r="B4" s="251" t="s">
        <v>297</v>
      </c>
      <c r="C4" s="251"/>
      <c r="D4" s="251"/>
      <c r="E4" s="251"/>
      <c r="F4" s="251"/>
      <c r="G4" s="251"/>
      <c r="H4" s="251"/>
      <c r="I4" s="251"/>
      <c r="J4" s="251"/>
      <c r="K4" s="251"/>
      <c r="L4" s="251"/>
      <c r="M4" s="251"/>
      <c r="N4" s="251"/>
      <c r="O4" s="251"/>
      <c r="P4" s="251"/>
      <c r="Q4" s="251"/>
      <c r="R4" s="251"/>
      <c r="S4" s="251"/>
      <c r="T4" s="251"/>
      <c r="U4" s="251"/>
      <c r="V4" s="251"/>
      <c r="W4" s="251"/>
      <c r="X4" s="251"/>
      <c r="Y4" s="251"/>
      <c r="Z4" s="251"/>
      <c r="AA4" s="251"/>
      <c r="AB4" s="251"/>
      <c r="AC4" s="251"/>
      <c r="AD4" s="251"/>
      <c r="AE4" s="251"/>
      <c r="AF4" s="251"/>
      <c r="AG4" s="251"/>
      <c r="AH4" s="251"/>
      <c r="AI4" s="251"/>
      <c r="AJ4" s="14"/>
    </row>
    <row r="5" spans="1:47" ht="18.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4"/>
    </row>
    <row r="6" spans="1:47" ht="17.25" customHeight="1">
      <c r="C6" s="292" t="s">
        <v>298</v>
      </c>
      <c r="D6" s="292"/>
      <c r="E6" s="292"/>
      <c r="F6" s="292"/>
      <c r="G6" s="292"/>
      <c r="H6" s="292"/>
      <c r="I6" s="292"/>
      <c r="J6" s="292"/>
      <c r="K6" s="292"/>
      <c r="L6" s="292"/>
      <c r="M6" s="292"/>
      <c r="N6" s="292"/>
      <c r="O6" s="292"/>
      <c r="P6" s="292"/>
      <c r="Q6" s="292"/>
      <c r="R6" s="292"/>
      <c r="S6" s="292"/>
      <c r="T6" s="292"/>
      <c r="U6" s="292"/>
      <c r="V6" s="292"/>
      <c r="W6" s="292"/>
      <c r="X6" s="292"/>
      <c r="Y6" s="292"/>
      <c r="Z6" s="292"/>
      <c r="AA6" s="292"/>
      <c r="AB6" s="292"/>
      <c r="AC6" s="292"/>
      <c r="AD6" s="292"/>
      <c r="AE6" s="292"/>
      <c r="AP6" s="1"/>
      <c r="AQ6" s="1"/>
      <c r="AR6" s="1"/>
      <c r="AS6" s="1"/>
      <c r="AT6" s="1"/>
      <c r="AU6" s="1"/>
    </row>
    <row r="7" spans="1:47" ht="18.75" customHeight="1">
      <c r="A7" s="17"/>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4"/>
    </row>
    <row r="8" spans="1:47" ht="30" customHeight="1">
      <c r="A8" s="47"/>
      <c r="B8" s="47"/>
      <c r="C8" s="311" t="s">
        <v>295</v>
      </c>
      <c r="D8" s="311"/>
      <c r="E8" s="311"/>
      <c r="F8" s="311"/>
      <c r="G8" s="311"/>
      <c r="H8" s="311"/>
      <c r="I8" s="311"/>
      <c r="J8" s="311"/>
      <c r="K8" s="311"/>
      <c r="L8" s="311"/>
      <c r="M8" s="311"/>
      <c r="N8" s="311"/>
      <c r="O8" s="346" t="s">
        <v>299</v>
      </c>
      <c r="P8" s="346"/>
      <c r="Q8" s="346"/>
      <c r="R8" s="346"/>
      <c r="S8" s="346"/>
      <c r="T8" s="346"/>
      <c r="U8" s="346"/>
      <c r="V8" s="346"/>
      <c r="W8" s="346"/>
      <c r="X8" s="346" t="s">
        <v>276</v>
      </c>
      <c r="Y8" s="346"/>
      <c r="Z8" s="346"/>
      <c r="AA8" s="346"/>
      <c r="AB8" s="346"/>
      <c r="AC8" s="346" t="s">
        <v>68</v>
      </c>
      <c r="AD8" s="346"/>
      <c r="AE8" s="346"/>
      <c r="AF8" s="346"/>
      <c r="AG8" s="346"/>
      <c r="AH8" s="346"/>
      <c r="AI8" s="346"/>
    </row>
    <row r="9" spans="1:47" ht="30" customHeight="1">
      <c r="A9" s="47"/>
      <c r="B9" s="47"/>
      <c r="C9" s="217">
        <v>1</v>
      </c>
      <c r="D9" s="543">
        <f>'2부.Ⅰ.1.1)'!D7</f>
        <v>0</v>
      </c>
      <c r="E9" s="334"/>
      <c r="F9" s="334"/>
      <c r="G9" s="334"/>
      <c r="H9" s="334"/>
      <c r="I9" s="334"/>
      <c r="J9" s="334"/>
      <c r="K9" s="334"/>
      <c r="L9" s="334"/>
      <c r="M9" s="334"/>
      <c r="N9" s="334"/>
      <c r="O9" s="544"/>
      <c r="P9" s="544"/>
      <c r="Q9" s="544"/>
      <c r="R9" s="544"/>
      <c r="S9" s="544"/>
      <c r="T9" s="544"/>
      <c r="U9" s="544"/>
      <c r="V9" s="544"/>
      <c r="W9" s="544"/>
      <c r="X9" s="545" t="str">
        <f>IFERROR(O9/SUM(O9:W24),"")</f>
        <v/>
      </c>
      <c r="Y9" s="545"/>
      <c r="Z9" s="545"/>
      <c r="AA9" s="545"/>
      <c r="AB9" s="545"/>
      <c r="AC9" s="473"/>
      <c r="AD9" s="473"/>
      <c r="AE9" s="473"/>
      <c r="AF9" s="473"/>
      <c r="AG9" s="473"/>
      <c r="AH9" s="473"/>
      <c r="AI9" s="473"/>
    </row>
    <row r="10" spans="1:47" ht="30" customHeight="1">
      <c r="A10" s="47"/>
      <c r="B10" s="47"/>
      <c r="C10" s="217">
        <v>2</v>
      </c>
      <c r="D10" s="543">
        <f>'2부.Ⅰ.1.1)'!D8</f>
        <v>0</v>
      </c>
      <c r="E10" s="334"/>
      <c r="F10" s="334"/>
      <c r="G10" s="334"/>
      <c r="H10" s="334"/>
      <c r="I10" s="334"/>
      <c r="J10" s="334"/>
      <c r="K10" s="334"/>
      <c r="L10" s="334"/>
      <c r="M10" s="334"/>
      <c r="N10" s="334"/>
      <c r="O10" s="544"/>
      <c r="P10" s="544"/>
      <c r="Q10" s="544"/>
      <c r="R10" s="544"/>
      <c r="S10" s="544"/>
      <c r="T10" s="544"/>
      <c r="U10" s="544"/>
      <c r="V10" s="544"/>
      <c r="W10" s="544"/>
      <c r="X10" s="545" t="str">
        <f>IFERROR(O10/SUM(O9:W24),"")</f>
        <v/>
      </c>
      <c r="Y10" s="545"/>
      <c r="Z10" s="545"/>
      <c r="AA10" s="545"/>
      <c r="AB10" s="545"/>
      <c r="AC10" s="473"/>
      <c r="AD10" s="473"/>
      <c r="AE10" s="473"/>
      <c r="AF10" s="473"/>
      <c r="AG10" s="473"/>
      <c r="AH10" s="473"/>
      <c r="AI10" s="473"/>
    </row>
    <row r="11" spans="1:47" ht="30" customHeight="1">
      <c r="A11" s="47"/>
      <c r="B11" s="47"/>
      <c r="C11" s="217">
        <v>3</v>
      </c>
      <c r="D11" s="543">
        <f>'2부.Ⅰ.1.1)'!D9</f>
        <v>0</v>
      </c>
      <c r="E11" s="334"/>
      <c r="F11" s="334"/>
      <c r="G11" s="334"/>
      <c r="H11" s="334"/>
      <c r="I11" s="334"/>
      <c r="J11" s="334"/>
      <c r="K11" s="334"/>
      <c r="L11" s="334"/>
      <c r="M11" s="334"/>
      <c r="N11" s="334"/>
      <c r="O11" s="544"/>
      <c r="P11" s="544"/>
      <c r="Q11" s="544"/>
      <c r="R11" s="544"/>
      <c r="S11" s="544"/>
      <c r="T11" s="544"/>
      <c r="U11" s="544"/>
      <c r="V11" s="544"/>
      <c r="W11" s="544"/>
      <c r="X11" s="545" t="str">
        <f>IFERROR(O11/SUM(O9:W24),"")</f>
        <v/>
      </c>
      <c r="Y11" s="545"/>
      <c r="Z11" s="545"/>
      <c r="AA11" s="545"/>
      <c r="AB11" s="545"/>
      <c r="AC11" s="473"/>
      <c r="AD11" s="473"/>
      <c r="AE11" s="473"/>
      <c r="AF11" s="473"/>
      <c r="AG11" s="473"/>
      <c r="AH11" s="473"/>
      <c r="AI11" s="473"/>
    </row>
    <row r="12" spans="1:47" ht="30" customHeight="1">
      <c r="A12" s="47"/>
      <c r="B12" s="47"/>
      <c r="C12" s="217">
        <v>4</v>
      </c>
      <c r="D12" s="543">
        <f>'2부.Ⅰ.1.1)'!D10</f>
        <v>0</v>
      </c>
      <c r="E12" s="334"/>
      <c r="F12" s="334"/>
      <c r="G12" s="334"/>
      <c r="H12" s="334"/>
      <c r="I12" s="334"/>
      <c r="J12" s="334"/>
      <c r="K12" s="334"/>
      <c r="L12" s="334"/>
      <c r="M12" s="334"/>
      <c r="N12" s="334"/>
      <c r="O12" s="544"/>
      <c r="P12" s="544"/>
      <c r="Q12" s="544"/>
      <c r="R12" s="544"/>
      <c r="S12" s="544"/>
      <c r="T12" s="544"/>
      <c r="U12" s="544"/>
      <c r="V12" s="544"/>
      <c r="W12" s="544"/>
      <c r="X12" s="545" t="str">
        <f>IFERROR(O12/SUM(O9:W24),"")</f>
        <v/>
      </c>
      <c r="Y12" s="545"/>
      <c r="Z12" s="545"/>
      <c r="AA12" s="545"/>
      <c r="AB12" s="545"/>
      <c r="AC12" s="473"/>
      <c r="AD12" s="473"/>
      <c r="AE12" s="473"/>
      <c r="AF12" s="473"/>
      <c r="AG12" s="473"/>
      <c r="AH12" s="473"/>
      <c r="AI12" s="473"/>
    </row>
    <row r="13" spans="1:47" ht="30" customHeight="1">
      <c r="A13" s="47"/>
      <c r="B13" s="47"/>
      <c r="C13" s="217">
        <v>5</v>
      </c>
      <c r="D13" s="543">
        <f>'2부.Ⅰ.1.1)'!D11</f>
        <v>0</v>
      </c>
      <c r="E13" s="334"/>
      <c r="F13" s="334"/>
      <c r="G13" s="334"/>
      <c r="H13" s="334"/>
      <c r="I13" s="334"/>
      <c r="J13" s="334"/>
      <c r="K13" s="334"/>
      <c r="L13" s="334"/>
      <c r="M13" s="334"/>
      <c r="N13" s="334"/>
      <c r="O13" s="544"/>
      <c r="P13" s="544"/>
      <c r="Q13" s="544"/>
      <c r="R13" s="544"/>
      <c r="S13" s="544"/>
      <c r="T13" s="544"/>
      <c r="U13" s="544"/>
      <c r="V13" s="544"/>
      <c r="W13" s="544"/>
      <c r="X13" s="545" t="str">
        <f>IFERROR(O13/SUM(O9:W24),"")</f>
        <v/>
      </c>
      <c r="Y13" s="545"/>
      <c r="Z13" s="545"/>
      <c r="AA13" s="545"/>
      <c r="AB13" s="545"/>
      <c r="AC13" s="473"/>
      <c r="AD13" s="473"/>
      <c r="AE13" s="473"/>
      <c r="AF13" s="473"/>
      <c r="AG13" s="473"/>
      <c r="AH13" s="473"/>
      <c r="AI13" s="473"/>
    </row>
    <row r="14" spans="1:47" ht="30" customHeight="1">
      <c r="A14" s="47"/>
      <c r="B14" s="47"/>
      <c r="C14" s="217">
        <v>6</v>
      </c>
      <c r="D14" s="543">
        <f>'2부.Ⅰ.1.1)'!D12</f>
        <v>0</v>
      </c>
      <c r="E14" s="334"/>
      <c r="F14" s="334"/>
      <c r="G14" s="334"/>
      <c r="H14" s="334"/>
      <c r="I14" s="334"/>
      <c r="J14" s="334"/>
      <c r="K14" s="334"/>
      <c r="L14" s="334"/>
      <c r="M14" s="334"/>
      <c r="N14" s="334"/>
      <c r="O14" s="544"/>
      <c r="P14" s="544"/>
      <c r="Q14" s="544"/>
      <c r="R14" s="544"/>
      <c r="S14" s="544"/>
      <c r="T14" s="544"/>
      <c r="U14" s="544"/>
      <c r="V14" s="544"/>
      <c r="W14" s="544"/>
      <c r="X14" s="545" t="str">
        <f>IFERROR(O14/SUM(O9:W24),"")</f>
        <v/>
      </c>
      <c r="Y14" s="545"/>
      <c r="Z14" s="545"/>
      <c r="AA14" s="545"/>
      <c r="AB14" s="545"/>
      <c r="AC14" s="473"/>
      <c r="AD14" s="473"/>
      <c r="AE14" s="473"/>
      <c r="AF14" s="473"/>
      <c r="AG14" s="473"/>
      <c r="AH14" s="473"/>
      <c r="AI14" s="473"/>
    </row>
    <row r="15" spans="1:47" ht="30" customHeight="1">
      <c r="A15" s="47"/>
      <c r="B15" s="47"/>
      <c r="C15" s="217">
        <v>7</v>
      </c>
      <c r="D15" s="543">
        <f>'2부.Ⅰ.1.1)'!D13</f>
        <v>0</v>
      </c>
      <c r="E15" s="334"/>
      <c r="F15" s="334"/>
      <c r="G15" s="334"/>
      <c r="H15" s="334"/>
      <c r="I15" s="334"/>
      <c r="J15" s="334"/>
      <c r="K15" s="334"/>
      <c r="L15" s="334"/>
      <c r="M15" s="334"/>
      <c r="N15" s="334"/>
      <c r="O15" s="544"/>
      <c r="P15" s="544"/>
      <c r="Q15" s="544"/>
      <c r="R15" s="544"/>
      <c r="S15" s="544"/>
      <c r="T15" s="544"/>
      <c r="U15" s="544"/>
      <c r="V15" s="544"/>
      <c r="W15" s="544"/>
      <c r="X15" s="545" t="str">
        <f>IFERROR(O15/SUM(O9:W24),"")</f>
        <v/>
      </c>
      <c r="Y15" s="545"/>
      <c r="Z15" s="545"/>
      <c r="AA15" s="545"/>
      <c r="AB15" s="545"/>
      <c r="AC15" s="473"/>
      <c r="AD15" s="473"/>
      <c r="AE15" s="473"/>
      <c r="AF15" s="473"/>
      <c r="AG15" s="473"/>
      <c r="AH15" s="473"/>
      <c r="AI15" s="473"/>
    </row>
    <row r="16" spans="1:47" ht="30" customHeight="1">
      <c r="A16" s="47"/>
      <c r="B16" s="47"/>
      <c r="C16" s="217">
        <v>8</v>
      </c>
      <c r="D16" s="543">
        <f>'2부.Ⅰ.1.1)'!D14</f>
        <v>0</v>
      </c>
      <c r="E16" s="334"/>
      <c r="F16" s="334"/>
      <c r="G16" s="334"/>
      <c r="H16" s="334"/>
      <c r="I16" s="334"/>
      <c r="J16" s="334"/>
      <c r="K16" s="334"/>
      <c r="L16" s="334"/>
      <c r="M16" s="334"/>
      <c r="N16" s="334"/>
      <c r="O16" s="544"/>
      <c r="P16" s="544"/>
      <c r="Q16" s="544"/>
      <c r="R16" s="544"/>
      <c r="S16" s="544"/>
      <c r="T16" s="544"/>
      <c r="U16" s="544"/>
      <c r="V16" s="544"/>
      <c r="W16" s="544"/>
      <c r="X16" s="545" t="str">
        <f>IFERROR(O16/SUM(O9:W24),"")</f>
        <v/>
      </c>
      <c r="Y16" s="545"/>
      <c r="Z16" s="545"/>
      <c r="AA16" s="545"/>
      <c r="AB16" s="545"/>
      <c r="AC16" s="473"/>
      <c r="AD16" s="473"/>
      <c r="AE16" s="473"/>
      <c r="AF16" s="473"/>
      <c r="AG16" s="473"/>
      <c r="AH16" s="473"/>
      <c r="AI16" s="473"/>
    </row>
    <row r="17" spans="1:46" ht="30" customHeight="1">
      <c r="A17" s="47"/>
      <c r="B17" s="47"/>
      <c r="C17" s="217">
        <v>9</v>
      </c>
      <c r="D17" s="543">
        <f>'2부.Ⅰ.1.1)'!D15</f>
        <v>0</v>
      </c>
      <c r="E17" s="334"/>
      <c r="F17" s="334"/>
      <c r="G17" s="334"/>
      <c r="H17" s="334"/>
      <c r="I17" s="334"/>
      <c r="J17" s="334"/>
      <c r="K17" s="334"/>
      <c r="L17" s="334"/>
      <c r="M17" s="334"/>
      <c r="N17" s="334"/>
      <c r="O17" s="544"/>
      <c r="P17" s="544"/>
      <c r="Q17" s="544"/>
      <c r="R17" s="544"/>
      <c r="S17" s="544"/>
      <c r="T17" s="544"/>
      <c r="U17" s="544"/>
      <c r="V17" s="544"/>
      <c r="W17" s="544"/>
      <c r="X17" s="545" t="str">
        <f>IFERROR(O17/SUM(O9:W24),"")</f>
        <v/>
      </c>
      <c r="Y17" s="545"/>
      <c r="Z17" s="545"/>
      <c r="AA17" s="545"/>
      <c r="AB17" s="545"/>
      <c r="AC17" s="473"/>
      <c r="AD17" s="473"/>
      <c r="AE17" s="473"/>
      <c r="AF17" s="473"/>
      <c r="AG17" s="473"/>
      <c r="AH17" s="473"/>
      <c r="AI17" s="473"/>
    </row>
    <row r="18" spans="1:46" ht="30" customHeight="1">
      <c r="A18" s="47"/>
      <c r="B18" s="47"/>
      <c r="C18" s="217">
        <v>10</v>
      </c>
      <c r="D18" s="543">
        <f>'2부.Ⅰ.1.1)'!D16</f>
        <v>0</v>
      </c>
      <c r="E18" s="334"/>
      <c r="F18" s="334"/>
      <c r="G18" s="334"/>
      <c r="H18" s="334"/>
      <c r="I18" s="334"/>
      <c r="J18" s="334"/>
      <c r="K18" s="334"/>
      <c r="L18" s="334"/>
      <c r="M18" s="334"/>
      <c r="N18" s="334"/>
      <c r="O18" s="544"/>
      <c r="P18" s="544"/>
      <c r="Q18" s="544"/>
      <c r="R18" s="544"/>
      <c r="S18" s="544"/>
      <c r="T18" s="544"/>
      <c r="U18" s="544"/>
      <c r="V18" s="544"/>
      <c r="W18" s="544"/>
      <c r="X18" s="545" t="str">
        <f>IFERROR(O18/SUM(O9:W24),"")</f>
        <v/>
      </c>
      <c r="Y18" s="545"/>
      <c r="Z18" s="545"/>
      <c r="AA18" s="545"/>
      <c r="AB18" s="545"/>
      <c r="AC18" s="473"/>
      <c r="AD18" s="473"/>
      <c r="AE18" s="473"/>
      <c r="AF18" s="473"/>
      <c r="AG18" s="473"/>
      <c r="AH18" s="473"/>
      <c r="AI18" s="473"/>
    </row>
    <row r="19" spans="1:46" ht="30" customHeight="1">
      <c r="A19" s="47"/>
      <c r="B19" s="47"/>
      <c r="C19" s="217">
        <v>11</v>
      </c>
      <c r="D19" s="543">
        <f>'2부.Ⅰ.1.1)'!D17</f>
        <v>0</v>
      </c>
      <c r="E19" s="334"/>
      <c r="F19" s="334"/>
      <c r="G19" s="334"/>
      <c r="H19" s="334"/>
      <c r="I19" s="334"/>
      <c r="J19" s="334"/>
      <c r="K19" s="334"/>
      <c r="L19" s="334"/>
      <c r="M19" s="334"/>
      <c r="N19" s="334"/>
      <c r="O19" s="544"/>
      <c r="P19" s="544"/>
      <c r="Q19" s="544"/>
      <c r="R19" s="544"/>
      <c r="S19" s="544"/>
      <c r="T19" s="544"/>
      <c r="U19" s="544"/>
      <c r="V19" s="544"/>
      <c r="W19" s="544"/>
      <c r="X19" s="545" t="str">
        <f>IFERROR(O19/SUM(O9:W24),"")</f>
        <v/>
      </c>
      <c r="Y19" s="545"/>
      <c r="Z19" s="545"/>
      <c r="AA19" s="545"/>
      <c r="AB19" s="545"/>
      <c r="AC19" s="473"/>
      <c r="AD19" s="473"/>
      <c r="AE19" s="473"/>
      <c r="AF19" s="473"/>
      <c r="AG19" s="473"/>
      <c r="AH19" s="473"/>
      <c r="AI19" s="473"/>
    </row>
    <row r="20" spans="1:46" ht="30" customHeight="1">
      <c r="A20" s="47"/>
      <c r="B20" s="47"/>
      <c r="C20" s="217">
        <v>12</v>
      </c>
      <c r="D20" s="543">
        <f>'2부.Ⅰ.1.1)'!D18</f>
        <v>0</v>
      </c>
      <c r="E20" s="334"/>
      <c r="F20" s="334"/>
      <c r="G20" s="334"/>
      <c r="H20" s="334"/>
      <c r="I20" s="334"/>
      <c r="J20" s="334"/>
      <c r="K20" s="334"/>
      <c r="L20" s="334"/>
      <c r="M20" s="334"/>
      <c r="N20" s="334"/>
      <c r="O20" s="544"/>
      <c r="P20" s="544"/>
      <c r="Q20" s="544"/>
      <c r="R20" s="544"/>
      <c r="S20" s="544"/>
      <c r="T20" s="544"/>
      <c r="U20" s="544"/>
      <c r="V20" s="544"/>
      <c r="W20" s="544"/>
      <c r="X20" s="545" t="str">
        <f>IFERROR(O20/SUM(O9:W24),"")</f>
        <v/>
      </c>
      <c r="Y20" s="545"/>
      <c r="Z20" s="545"/>
      <c r="AA20" s="545"/>
      <c r="AB20" s="545"/>
      <c r="AC20" s="473"/>
      <c r="AD20" s="473"/>
      <c r="AE20" s="473"/>
      <c r="AF20" s="473"/>
      <c r="AG20" s="473"/>
      <c r="AH20" s="473"/>
      <c r="AI20" s="473"/>
    </row>
    <row r="21" spans="1:46" ht="30" customHeight="1">
      <c r="A21" s="47"/>
      <c r="B21" s="47"/>
      <c r="C21" s="217">
        <v>13</v>
      </c>
      <c r="D21" s="543">
        <f>'2부.Ⅰ.1.1)'!D19</f>
        <v>0</v>
      </c>
      <c r="E21" s="334"/>
      <c r="F21" s="334"/>
      <c r="G21" s="334"/>
      <c r="H21" s="334"/>
      <c r="I21" s="334"/>
      <c r="J21" s="334"/>
      <c r="K21" s="334"/>
      <c r="L21" s="334"/>
      <c r="M21" s="334"/>
      <c r="N21" s="334"/>
      <c r="O21" s="544"/>
      <c r="P21" s="544"/>
      <c r="Q21" s="544"/>
      <c r="R21" s="544"/>
      <c r="S21" s="544"/>
      <c r="T21" s="544"/>
      <c r="U21" s="544"/>
      <c r="V21" s="544"/>
      <c r="W21" s="544"/>
      <c r="X21" s="545" t="str">
        <f>IFERROR(O21/SUM(O9:W24),"")</f>
        <v/>
      </c>
      <c r="Y21" s="545"/>
      <c r="Z21" s="545"/>
      <c r="AA21" s="545"/>
      <c r="AB21" s="545"/>
      <c r="AC21" s="473"/>
      <c r="AD21" s="473"/>
      <c r="AE21" s="473"/>
      <c r="AF21" s="473"/>
      <c r="AG21" s="473"/>
      <c r="AH21" s="473"/>
      <c r="AI21" s="473"/>
    </row>
    <row r="22" spans="1:46" ht="30" customHeight="1">
      <c r="A22" s="47"/>
      <c r="B22" s="47"/>
      <c r="C22" s="217">
        <v>14</v>
      </c>
      <c r="D22" s="543">
        <f>'2부.Ⅰ.1.1)'!D20</f>
        <v>0</v>
      </c>
      <c r="E22" s="334"/>
      <c r="F22" s="334"/>
      <c r="G22" s="334"/>
      <c r="H22" s="334"/>
      <c r="I22" s="334"/>
      <c r="J22" s="334"/>
      <c r="K22" s="334"/>
      <c r="L22" s="334"/>
      <c r="M22" s="334"/>
      <c r="N22" s="334"/>
      <c r="O22" s="544"/>
      <c r="P22" s="544"/>
      <c r="Q22" s="544"/>
      <c r="R22" s="544"/>
      <c r="S22" s="544"/>
      <c r="T22" s="544"/>
      <c r="U22" s="544"/>
      <c r="V22" s="544"/>
      <c r="W22" s="544"/>
      <c r="X22" s="545" t="str">
        <f>IFERROR(O22/SUM(O9:W24),"")</f>
        <v/>
      </c>
      <c r="Y22" s="545"/>
      <c r="Z22" s="545"/>
      <c r="AA22" s="545"/>
      <c r="AB22" s="545"/>
      <c r="AC22" s="473"/>
      <c r="AD22" s="473"/>
      <c r="AE22" s="473"/>
      <c r="AF22" s="473"/>
      <c r="AG22" s="473"/>
      <c r="AH22" s="473"/>
      <c r="AI22" s="473"/>
    </row>
    <row r="23" spans="1:46" ht="30" customHeight="1">
      <c r="A23" s="47"/>
      <c r="B23" s="47"/>
      <c r="C23" s="217">
        <v>15</v>
      </c>
      <c r="D23" s="543">
        <f>'2부.Ⅰ.1.1)'!D20</f>
        <v>0</v>
      </c>
      <c r="E23" s="334"/>
      <c r="F23" s="334"/>
      <c r="G23" s="334"/>
      <c r="H23" s="334"/>
      <c r="I23" s="334"/>
      <c r="J23" s="334"/>
      <c r="K23" s="334"/>
      <c r="L23" s="334"/>
      <c r="M23" s="334"/>
      <c r="N23" s="334"/>
      <c r="O23" s="544"/>
      <c r="P23" s="544"/>
      <c r="Q23" s="544"/>
      <c r="R23" s="544"/>
      <c r="S23" s="544"/>
      <c r="T23" s="544"/>
      <c r="U23" s="544"/>
      <c r="V23" s="544"/>
      <c r="W23" s="544"/>
      <c r="X23" s="545" t="str">
        <f>IFERROR(O23/SUM(O8:W23),"")</f>
        <v/>
      </c>
      <c r="Y23" s="545"/>
      <c r="Z23" s="545"/>
      <c r="AA23" s="545"/>
      <c r="AB23" s="545"/>
      <c r="AC23" s="473"/>
      <c r="AD23" s="473"/>
      <c r="AE23" s="473"/>
      <c r="AF23" s="473"/>
      <c r="AG23" s="473"/>
      <c r="AH23" s="473"/>
      <c r="AI23" s="473"/>
    </row>
    <row r="24" spans="1:46" ht="30" customHeight="1">
      <c r="A24" s="47"/>
      <c r="B24" s="47"/>
      <c r="C24" s="217">
        <v>15</v>
      </c>
      <c r="D24" s="543">
        <f>'2부.Ⅰ.1.1)'!D21</f>
        <v>0</v>
      </c>
      <c r="E24" s="334"/>
      <c r="F24" s="334"/>
      <c r="G24" s="334"/>
      <c r="H24" s="334"/>
      <c r="I24" s="334"/>
      <c r="J24" s="334"/>
      <c r="K24" s="334"/>
      <c r="L24" s="334"/>
      <c r="M24" s="334"/>
      <c r="N24" s="334"/>
      <c r="O24" s="544"/>
      <c r="P24" s="544"/>
      <c r="Q24" s="544"/>
      <c r="R24" s="544"/>
      <c r="S24" s="544"/>
      <c r="T24" s="544"/>
      <c r="U24" s="544"/>
      <c r="V24" s="544"/>
      <c r="W24" s="544"/>
      <c r="X24" s="545" t="str">
        <f>IFERROR(O24/SUM(O9:W24),"")</f>
        <v/>
      </c>
      <c r="Y24" s="545"/>
      <c r="Z24" s="545"/>
      <c r="AA24" s="545"/>
      <c r="AB24" s="545"/>
      <c r="AC24" s="473"/>
      <c r="AD24" s="473"/>
      <c r="AE24" s="473"/>
      <c r="AF24" s="473"/>
      <c r="AG24" s="473"/>
      <c r="AH24" s="473"/>
      <c r="AI24" s="473"/>
    </row>
    <row r="25" spans="1:46" ht="7.5" customHeight="1">
      <c r="A25" s="23"/>
      <c r="B25" s="22"/>
      <c r="C25" s="21"/>
      <c r="D25" s="21"/>
      <c r="E25" s="25"/>
      <c r="F25" s="25"/>
      <c r="G25" s="25"/>
      <c r="H25" s="25"/>
      <c r="I25" s="25"/>
      <c r="J25" s="25"/>
      <c r="K25" s="25"/>
      <c r="L25" s="25"/>
      <c r="M25" s="25"/>
      <c r="N25" s="25"/>
      <c r="O25" s="25"/>
      <c r="P25" s="19"/>
      <c r="Q25" s="19"/>
      <c r="R25" s="19"/>
      <c r="S25" s="19"/>
      <c r="T25" s="19"/>
      <c r="U25" s="19"/>
      <c r="V25" s="19"/>
      <c r="W25" s="19"/>
      <c r="X25" s="19"/>
      <c r="Y25" s="19"/>
      <c r="Z25" s="19"/>
      <c r="AA25" s="19"/>
      <c r="AB25" s="19"/>
      <c r="AC25" s="19"/>
      <c r="AD25" s="19"/>
      <c r="AE25" s="19"/>
      <c r="AF25" s="19"/>
      <c r="AG25" s="18"/>
      <c r="AJ25"/>
      <c r="AK25"/>
      <c r="AL25"/>
      <c r="AM25"/>
      <c r="AN25"/>
      <c r="AO25"/>
    </row>
    <row r="26" spans="1:46" ht="26.25" customHeight="1">
      <c r="A26" s="23"/>
      <c r="B26" s="22"/>
      <c r="C26" s="21"/>
      <c r="D26" s="44"/>
      <c r="E26" s="317"/>
      <c r="F26" s="317"/>
      <c r="G26" s="317"/>
      <c r="H26" s="317"/>
      <c r="I26" s="317"/>
      <c r="J26" s="317"/>
      <c r="K26" s="317"/>
      <c r="L26" s="317"/>
      <c r="M26" s="317"/>
      <c r="N26" s="317"/>
      <c r="O26" s="317"/>
      <c r="P26" s="317"/>
      <c r="Q26" s="317"/>
      <c r="R26" s="317"/>
      <c r="S26" s="317"/>
      <c r="T26" s="317"/>
      <c r="U26" s="317"/>
      <c r="V26" s="317"/>
      <c r="W26" s="317"/>
      <c r="X26" s="317"/>
      <c r="Y26" s="317"/>
      <c r="Z26" s="317"/>
      <c r="AA26" s="317"/>
      <c r="AB26" s="317"/>
      <c r="AC26" s="317"/>
      <c r="AD26" s="317"/>
      <c r="AE26" s="317"/>
      <c r="AF26" s="317"/>
      <c r="AG26" s="317"/>
      <c r="AH26" s="317"/>
      <c r="AI26" s="317"/>
      <c r="AJ26" s="104" t="s">
        <v>247</v>
      </c>
      <c r="AK26" s="44"/>
      <c r="AL26" s="104"/>
      <c r="AM26" s="44"/>
      <c r="AN26" s="44"/>
      <c r="AO26" s="44"/>
      <c r="AP26" s="44"/>
      <c r="AQ26" s="44"/>
      <c r="AR26" s="44"/>
      <c r="AS26" s="44"/>
      <c r="AT26" s="24"/>
    </row>
    <row r="29" spans="1:46" ht="67.5" customHeight="1">
      <c r="A29" s="247" t="s">
        <v>311</v>
      </c>
      <c r="B29" s="248"/>
      <c r="C29" s="248"/>
      <c r="D29" s="248"/>
      <c r="E29" s="248"/>
      <c r="F29" s="248"/>
      <c r="G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c r="AG29" s="248"/>
      <c r="AH29" s="248"/>
      <c r="AI29" s="249"/>
    </row>
  </sheetData>
  <mergeCells count="73">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D24:N24"/>
    <mergeCell ref="O24:W24"/>
    <mergeCell ref="X24:AB24"/>
    <mergeCell ref="AC24:AI24"/>
    <mergeCell ref="AC21:AI21"/>
    <mergeCell ref="D23:N23"/>
    <mergeCell ref="O23:W23"/>
    <mergeCell ref="X23:AB23"/>
    <mergeCell ref="AC23:AI23"/>
    <mergeCell ref="D21:N21"/>
    <mergeCell ref="O21:W21"/>
    <mergeCell ref="X21:AB21"/>
    <mergeCell ref="D13:N13"/>
    <mergeCell ref="O13:W13"/>
    <mergeCell ref="X13:AB13"/>
    <mergeCell ref="AC13:AI13"/>
    <mergeCell ref="D14:N14"/>
    <mergeCell ref="O14:W14"/>
    <mergeCell ref="X14:AB14"/>
    <mergeCell ref="AC14:AI14"/>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5:N15"/>
    <mergeCell ref="O15:W15"/>
    <mergeCell ref="X15:AB15"/>
    <mergeCell ref="AC15:AI15"/>
    <mergeCell ref="AC20:AI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sheetPr codeName="Sheet22"/>
  <dimension ref="A2:AU20"/>
  <sheetViews>
    <sheetView view="pageBreakPreview" zoomScaleNormal="100" zoomScaleSheetLayoutView="100" workbookViewId="0">
      <selection activeCell="D24" sqref="D24"/>
    </sheetView>
  </sheetViews>
  <sheetFormatPr defaultRowHeight="17.399999999999999"/>
  <cols>
    <col min="1" max="2" width="1.09765625" style="1" customWidth="1"/>
    <col min="3" max="3" width="2.3984375" style="1" customWidth="1"/>
    <col min="4" max="4" width="1.09765625" style="1" customWidth="1"/>
    <col min="5" max="8" width="2.3984375" style="1" customWidth="1"/>
    <col min="9" max="30" width="2.8984375" style="1" customWidth="1"/>
    <col min="31" max="31" width="3.09765625" style="1" customWidth="1"/>
    <col min="32" max="37" width="2.3984375" style="1" customWidth="1"/>
    <col min="38" max="38" width="16.19921875" style="1" customWidth="1"/>
    <col min="39" max="39" width="11.3984375" style="1" customWidth="1"/>
    <col min="40" max="40" width="29" style="1" customWidth="1"/>
  </cols>
  <sheetData>
    <row r="2" spans="1:47" ht="17.25" customHeight="1">
      <c r="C2" s="292" t="s">
        <v>307</v>
      </c>
      <c r="D2" s="292"/>
      <c r="E2" s="292"/>
      <c r="F2" s="292"/>
      <c r="G2" s="292"/>
      <c r="H2" s="292"/>
      <c r="I2" s="292"/>
      <c r="J2" s="292"/>
      <c r="K2" s="292"/>
      <c r="L2" s="292"/>
      <c r="M2" s="292"/>
      <c r="N2" s="292"/>
      <c r="O2" s="292"/>
      <c r="P2" s="292"/>
      <c r="Q2" s="292"/>
      <c r="R2" s="292"/>
      <c r="S2" s="292"/>
      <c r="T2" s="292"/>
      <c r="U2" s="292"/>
      <c r="V2" s="292"/>
      <c r="W2" s="292"/>
      <c r="X2" s="292"/>
      <c r="Y2" s="292"/>
      <c r="Z2" s="292"/>
      <c r="AA2" s="292"/>
      <c r="AB2" s="292"/>
      <c r="AC2" s="292"/>
      <c r="AD2" s="292"/>
      <c r="AE2" s="292"/>
      <c r="AO2" s="1"/>
      <c r="AP2" s="1"/>
      <c r="AQ2" s="1"/>
      <c r="AR2" s="1"/>
      <c r="AS2" s="1"/>
      <c r="AT2" s="1"/>
      <c r="AU2" s="1"/>
    </row>
    <row r="3" spans="1:47" ht="18.75" customHeight="1">
      <c r="A3" s="17"/>
      <c r="B3" s="16"/>
      <c r="C3" s="206"/>
      <c r="D3" s="206"/>
      <c r="E3" s="206"/>
      <c r="F3" s="206"/>
      <c r="G3" s="206"/>
      <c r="H3" s="206"/>
      <c r="I3" s="206"/>
      <c r="J3" s="206"/>
      <c r="K3" s="206"/>
      <c r="L3" s="206"/>
      <c r="M3" s="206"/>
      <c r="N3" s="206"/>
      <c r="O3" s="206"/>
      <c r="P3" s="206"/>
      <c r="Q3" s="206"/>
      <c r="R3" s="206"/>
      <c r="S3" s="206"/>
      <c r="T3" s="206"/>
      <c r="U3" s="206"/>
      <c r="V3" s="206"/>
      <c r="W3" s="206"/>
      <c r="X3" s="206"/>
      <c r="Y3" s="206"/>
      <c r="Z3" s="206"/>
      <c r="AA3" s="206"/>
      <c r="AB3" s="105"/>
      <c r="AC3" s="105"/>
      <c r="AD3" s="490" t="s">
        <v>172</v>
      </c>
      <c r="AE3" s="490"/>
      <c r="AF3" s="490"/>
      <c r="AG3" s="490"/>
      <c r="AH3" s="490"/>
      <c r="AI3" s="490"/>
      <c r="AJ3" s="490"/>
      <c r="AK3" s="490"/>
      <c r="AL3" s="14"/>
    </row>
    <row r="4" spans="1:47" ht="30" customHeight="1">
      <c r="A4" s="47"/>
      <c r="B4" s="47"/>
      <c r="C4" s="547" t="s">
        <v>210</v>
      </c>
      <c r="D4" s="547"/>
      <c r="E4" s="547"/>
      <c r="F4" s="547"/>
      <c r="G4" s="547"/>
      <c r="H4" s="547"/>
      <c r="I4" s="547" t="s">
        <v>300</v>
      </c>
      <c r="J4" s="547"/>
      <c r="K4" s="547"/>
      <c r="L4" s="547"/>
      <c r="M4" s="547" t="s">
        <v>301</v>
      </c>
      <c r="N4" s="547"/>
      <c r="O4" s="547"/>
      <c r="P4" s="547" t="s">
        <v>302</v>
      </c>
      <c r="Q4" s="547"/>
      <c r="R4" s="547"/>
      <c r="S4" s="547"/>
      <c r="T4" s="547" t="s">
        <v>303</v>
      </c>
      <c r="U4" s="548"/>
      <c r="V4" s="548"/>
      <c r="W4" s="548"/>
      <c r="X4" s="547" t="s">
        <v>304</v>
      </c>
      <c r="Y4" s="547"/>
      <c r="Z4" s="547"/>
      <c r="AA4" s="547"/>
      <c r="AB4" s="547" t="s">
        <v>323</v>
      </c>
      <c r="AC4" s="547"/>
      <c r="AD4" s="547"/>
      <c r="AE4" s="547"/>
      <c r="AF4" s="549" t="s">
        <v>305</v>
      </c>
      <c r="AG4" s="549"/>
      <c r="AH4" s="549"/>
      <c r="AI4" s="549" t="s">
        <v>306</v>
      </c>
      <c r="AJ4" s="549"/>
      <c r="AK4" s="549"/>
      <c r="AL4" s="14"/>
      <c r="AM4" s="27"/>
    </row>
    <row r="5" spans="1:47" ht="30" customHeight="1">
      <c r="A5" s="47"/>
      <c r="B5" s="47"/>
      <c r="C5" s="218">
        <v>1</v>
      </c>
      <c r="D5" s="468"/>
      <c r="E5" s="469"/>
      <c r="F5" s="469"/>
      <c r="G5" s="469"/>
      <c r="H5" s="469"/>
      <c r="I5" s="546"/>
      <c r="J5" s="546"/>
      <c r="K5" s="546"/>
      <c r="L5" s="546"/>
      <c r="M5" s="546"/>
      <c r="N5" s="546"/>
      <c r="O5" s="546"/>
      <c r="P5" s="546"/>
      <c r="Q5" s="546"/>
      <c r="R5" s="546"/>
      <c r="S5" s="546"/>
      <c r="T5" s="327"/>
      <c r="U5" s="327"/>
      <c r="V5" s="327"/>
      <c r="W5" s="327"/>
      <c r="X5" s="327"/>
      <c r="Y5" s="327"/>
      <c r="Z5" s="327"/>
      <c r="AA5" s="327"/>
      <c r="AB5" s="327"/>
      <c r="AC5" s="327"/>
      <c r="AD5" s="327"/>
      <c r="AE5" s="327"/>
      <c r="AF5" s="481" t="str">
        <f>IFERROR(AB5/SUM(AB5:AE9),"")</f>
        <v/>
      </c>
      <c r="AG5" s="481"/>
      <c r="AH5" s="481"/>
      <c r="AI5" s="467"/>
      <c r="AJ5" s="467"/>
      <c r="AK5" s="467"/>
    </row>
    <row r="6" spans="1:47" ht="30" customHeight="1">
      <c r="A6" s="47"/>
      <c r="B6" s="47"/>
      <c r="C6" s="218">
        <v>2</v>
      </c>
      <c r="D6" s="468"/>
      <c r="E6" s="469"/>
      <c r="F6" s="469"/>
      <c r="G6" s="469"/>
      <c r="H6" s="469"/>
      <c r="I6" s="546"/>
      <c r="J6" s="546"/>
      <c r="K6" s="546"/>
      <c r="L6" s="546"/>
      <c r="M6" s="546"/>
      <c r="N6" s="546"/>
      <c r="O6" s="546"/>
      <c r="P6" s="546"/>
      <c r="Q6" s="546"/>
      <c r="R6" s="546"/>
      <c r="S6" s="546"/>
      <c r="T6" s="327"/>
      <c r="U6" s="327"/>
      <c r="V6" s="327"/>
      <c r="W6" s="327"/>
      <c r="X6" s="327"/>
      <c r="Y6" s="327"/>
      <c r="Z6" s="327"/>
      <c r="AA6" s="327"/>
      <c r="AB6" s="327"/>
      <c r="AC6" s="327"/>
      <c r="AD6" s="327"/>
      <c r="AE6" s="327"/>
      <c r="AF6" s="481" t="str">
        <f>IFERROR(AB6/SUM(AB5:AE9),"")</f>
        <v/>
      </c>
      <c r="AG6" s="481"/>
      <c r="AH6" s="481"/>
      <c r="AI6" s="467"/>
      <c r="AJ6" s="467"/>
      <c r="AK6" s="467"/>
    </row>
    <row r="7" spans="1:47" ht="30" customHeight="1">
      <c r="A7" s="47"/>
      <c r="B7" s="47"/>
      <c r="C7" s="218">
        <v>3</v>
      </c>
      <c r="D7" s="468"/>
      <c r="E7" s="469"/>
      <c r="F7" s="469"/>
      <c r="G7" s="469"/>
      <c r="H7" s="469"/>
      <c r="I7" s="546"/>
      <c r="J7" s="546"/>
      <c r="K7" s="546"/>
      <c r="L7" s="546"/>
      <c r="M7" s="546"/>
      <c r="N7" s="546"/>
      <c r="O7" s="546"/>
      <c r="P7" s="546"/>
      <c r="Q7" s="546"/>
      <c r="R7" s="546"/>
      <c r="S7" s="546"/>
      <c r="T7" s="327"/>
      <c r="U7" s="327"/>
      <c r="V7" s="327"/>
      <c r="W7" s="327"/>
      <c r="X7" s="327"/>
      <c r="Y7" s="327"/>
      <c r="Z7" s="327"/>
      <c r="AA7" s="327"/>
      <c r="AB7" s="327"/>
      <c r="AC7" s="327"/>
      <c r="AD7" s="327"/>
      <c r="AE7" s="327"/>
      <c r="AF7" s="481" t="str">
        <f>IFERROR(AB7/SUM(AB5:AE9),"")</f>
        <v/>
      </c>
      <c r="AG7" s="481"/>
      <c r="AH7" s="481"/>
      <c r="AI7" s="467"/>
      <c r="AJ7" s="467"/>
      <c r="AK7" s="467"/>
    </row>
    <row r="8" spans="1:47" ht="30" customHeight="1">
      <c r="A8" s="47"/>
      <c r="B8" s="47"/>
      <c r="C8" s="218">
        <v>4</v>
      </c>
      <c r="D8" s="468"/>
      <c r="E8" s="469"/>
      <c r="F8" s="469"/>
      <c r="G8" s="469"/>
      <c r="H8" s="469"/>
      <c r="I8" s="546"/>
      <c r="J8" s="546"/>
      <c r="K8" s="546"/>
      <c r="L8" s="546"/>
      <c r="M8" s="546"/>
      <c r="N8" s="546"/>
      <c r="O8" s="546"/>
      <c r="P8" s="546"/>
      <c r="Q8" s="546"/>
      <c r="R8" s="546"/>
      <c r="S8" s="546"/>
      <c r="T8" s="327"/>
      <c r="U8" s="327"/>
      <c r="V8" s="327"/>
      <c r="W8" s="327"/>
      <c r="X8" s="327"/>
      <c r="Y8" s="327"/>
      <c r="Z8" s="327"/>
      <c r="AA8" s="327"/>
      <c r="AB8" s="327"/>
      <c r="AC8" s="327"/>
      <c r="AD8" s="327"/>
      <c r="AE8" s="327"/>
      <c r="AF8" s="481" t="str">
        <f>IFERROR(AB8/SUM(AB5:AE9),"")</f>
        <v/>
      </c>
      <c r="AG8" s="481"/>
      <c r="AH8" s="481"/>
      <c r="AI8" s="467"/>
      <c r="AJ8" s="467"/>
      <c r="AK8" s="467"/>
    </row>
    <row r="9" spans="1:47" ht="30" customHeight="1">
      <c r="A9" s="47"/>
      <c r="B9" s="47"/>
      <c r="C9" s="218">
        <v>5</v>
      </c>
      <c r="D9" s="468"/>
      <c r="E9" s="469"/>
      <c r="F9" s="469"/>
      <c r="G9" s="469"/>
      <c r="H9" s="469"/>
      <c r="I9" s="546"/>
      <c r="J9" s="546"/>
      <c r="K9" s="546"/>
      <c r="L9" s="546"/>
      <c r="M9" s="546"/>
      <c r="N9" s="546"/>
      <c r="O9" s="546"/>
      <c r="P9" s="546"/>
      <c r="Q9" s="546"/>
      <c r="R9" s="546"/>
      <c r="S9" s="546"/>
      <c r="T9" s="327"/>
      <c r="U9" s="327"/>
      <c r="V9" s="327"/>
      <c r="W9" s="327"/>
      <c r="X9" s="327"/>
      <c r="Y9" s="327"/>
      <c r="Z9" s="327"/>
      <c r="AA9" s="327"/>
      <c r="AB9" s="327"/>
      <c r="AC9" s="327"/>
      <c r="AD9" s="327"/>
      <c r="AE9" s="327"/>
      <c r="AF9" s="481" t="str">
        <f>IFERROR(AB9/SUM(AB5:AE9),"")</f>
        <v/>
      </c>
      <c r="AG9" s="481"/>
      <c r="AH9" s="481"/>
      <c r="AI9" s="467"/>
      <c r="AJ9" s="467"/>
      <c r="AK9" s="467"/>
    </row>
    <row r="10" spans="1:47" ht="18.75" customHeight="1">
      <c r="A10" s="17"/>
      <c r="B10" s="98"/>
      <c r="C10" s="98"/>
      <c r="D10" s="45"/>
      <c r="E10" s="508" t="s">
        <v>309</v>
      </c>
      <c r="F10" s="508"/>
      <c r="G10" s="508"/>
      <c r="H10" s="508"/>
      <c r="I10" s="508"/>
      <c r="J10" s="508"/>
      <c r="K10" s="508"/>
      <c r="L10" s="508"/>
      <c r="M10" s="508"/>
      <c r="N10" s="508"/>
      <c r="O10" s="508"/>
      <c r="P10" s="508"/>
      <c r="Q10" s="508"/>
      <c r="R10" s="508"/>
      <c r="S10" s="508"/>
      <c r="T10" s="508"/>
      <c r="U10" s="508"/>
      <c r="V10" s="508"/>
      <c r="W10" s="508"/>
      <c r="X10" s="508"/>
      <c r="Y10" s="508"/>
      <c r="Z10" s="508"/>
      <c r="AA10" s="508"/>
      <c r="AB10" s="508"/>
      <c r="AC10" s="508"/>
      <c r="AD10" s="508"/>
      <c r="AE10" s="508"/>
      <c r="AF10" s="508"/>
      <c r="AG10" s="508"/>
      <c r="AH10" s="508"/>
      <c r="AI10" s="21"/>
      <c r="AJ10" s="21"/>
      <c r="AK10" s="21"/>
      <c r="AL10" s="14"/>
    </row>
    <row r="11" spans="1:47" ht="26.25" customHeight="1">
      <c r="A11" s="23"/>
      <c r="B11" s="22"/>
      <c r="C11" s="21"/>
      <c r="D11" s="21"/>
      <c r="E11" s="289"/>
      <c r="F11" s="289"/>
      <c r="G11" s="289"/>
      <c r="H11" s="289"/>
      <c r="I11" s="289"/>
      <c r="J11" s="289"/>
      <c r="K11" s="289"/>
      <c r="L11" s="289"/>
      <c r="M11" s="289"/>
      <c r="N11" s="289"/>
      <c r="O11" s="289"/>
      <c r="P11" s="289"/>
      <c r="Q11" s="289"/>
      <c r="R11" s="289"/>
      <c r="S11" s="289"/>
      <c r="T11" s="289"/>
      <c r="U11" s="289"/>
      <c r="V11" s="289"/>
      <c r="W11" s="289"/>
      <c r="X11" s="289"/>
      <c r="Y11" s="289"/>
      <c r="Z11" s="289"/>
      <c r="AA11" s="289"/>
      <c r="AB11" s="289"/>
      <c r="AC11" s="289"/>
      <c r="AD11" s="289"/>
      <c r="AE11" s="289"/>
      <c r="AF11" s="289"/>
      <c r="AG11" s="289"/>
      <c r="AH11" s="289"/>
      <c r="AI11" s="289"/>
      <c r="AJ11" s="289"/>
      <c r="AK11" s="289"/>
      <c r="AL11" s="87" t="s">
        <v>221</v>
      </c>
      <c r="AO11" s="1"/>
      <c r="AP11" s="1"/>
      <c r="AQ11" s="1"/>
      <c r="AR11" s="1"/>
      <c r="AS11" s="1"/>
      <c r="AT11" s="1"/>
    </row>
    <row r="13" spans="1:47">
      <c r="AL13" s="43"/>
    </row>
    <row r="15" spans="1:47" ht="72" customHeight="1">
      <c r="A15" s="247" t="s">
        <v>256</v>
      </c>
      <c r="B15" s="248"/>
      <c r="C15" s="248"/>
      <c r="D15" s="248"/>
      <c r="E15" s="248"/>
      <c r="F15" s="248"/>
      <c r="G15" s="248"/>
      <c r="H15" s="248"/>
      <c r="I15" s="248"/>
      <c r="J15" s="248"/>
      <c r="K15" s="248"/>
      <c r="L15" s="248"/>
      <c r="M15" s="248"/>
      <c r="N15" s="248"/>
      <c r="O15" s="248"/>
      <c r="P15" s="248"/>
      <c r="Q15" s="248"/>
      <c r="R15" s="248"/>
      <c r="S15" s="248"/>
      <c r="T15" s="248"/>
      <c r="U15" s="248"/>
      <c r="V15" s="248"/>
      <c r="W15" s="248"/>
      <c r="X15" s="248"/>
      <c r="Y15" s="248"/>
      <c r="Z15" s="248"/>
      <c r="AA15" s="248"/>
      <c r="AB15" s="248"/>
      <c r="AC15" s="248"/>
      <c r="AD15" s="248"/>
      <c r="AE15" s="248"/>
      <c r="AF15" s="248"/>
      <c r="AG15" s="248"/>
      <c r="AH15" s="248"/>
      <c r="AI15" s="248"/>
      <c r="AJ15" s="248"/>
      <c r="AK15" s="249"/>
    </row>
    <row r="20" spans="16:16">
      <c r="P20" s="227"/>
    </row>
  </sheetData>
  <protectedRanges>
    <protectedRange sqref="A10:AK11" name="범위2"/>
  </protectedRanges>
  <mergeCells count="59">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 ref="T6:W6"/>
    <mergeCell ref="X6:AA6"/>
    <mergeCell ref="AB6:AE6"/>
    <mergeCell ref="AF6:AH6"/>
    <mergeCell ref="AI6:AK6"/>
    <mergeCell ref="D8:H8"/>
    <mergeCell ref="I8:L8"/>
    <mergeCell ref="M8:O8"/>
    <mergeCell ref="P8:S8"/>
    <mergeCell ref="D6:H6"/>
    <mergeCell ref="I6:L6"/>
    <mergeCell ref="M6:O6"/>
    <mergeCell ref="P6:S6"/>
    <mergeCell ref="D7:H7"/>
    <mergeCell ref="I7:L7"/>
    <mergeCell ref="M7:O7"/>
    <mergeCell ref="AF4:AH4"/>
    <mergeCell ref="AI4:AK4"/>
    <mergeCell ref="D5:H5"/>
    <mergeCell ref="I5:L5"/>
    <mergeCell ref="M5:O5"/>
    <mergeCell ref="P5:S5"/>
    <mergeCell ref="T5:W5"/>
    <mergeCell ref="X5:AA5"/>
    <mergeCell ref="AB5:AE5"/>
    <mergeCell ref="AF5:AH5"/>
    <mergeCell ref="AI5:AK5"/>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dimension ref="A2:BC20"/>
  <sheetViews>
    <sheetView view="pageBreakPreview" topLeftCell="A4" zoomScaleNormal="100" zoomScaleSheetLayoutView="100" workbookViewId="0">
      <selection activeCell="D24" sqref="D24"/>
    </sheetView>
  </sheetViews>
  <sheetFormatPr defaultRowHeight="17.399999999999999"/>
  <cols>
    <col min="1" max="2" width="1.09765625" style="1" customWidth="1"/>
    <col min="3" max="3" width="2.3984375" style="1" customWidth="1"/>
    <col min="4" max="4" width="1.09765625" style="1" customWidth="1"/>
    <col min="5" max="10" width="2.3984375" style="1" customWidth="1"/>
    <col min="11" max="27" width="2.69921875" style="1" customWidth="1"/>
    <col min="28" max="32" width="1.69921875" style="1" customWidth="1"/>
    <col min="33" max="37" width="2.3984375" style="1" customWidth="1"/>
    <col min="38" max="40" width="9" style="1"/>
  </cols>
  <sheetData>
    <row r="2" spans="1:55" ht="19.5" customHeight="1">
      <c r="A2" s="17"/>
      <c r="B2" s="251" t="s">
        <v>312</v>
      </c>
      <c r="C2" s="251"/>
      <c r="D2" s="251"/>
      <c r="E2" s="251"/>
      <c r="F2" s="251"/>
      <c r="G2" s="251"/>
      <c r="H2" s="251"/>
      <c r="I2" s="251"/>
      <c r="J2" s="251"/>
      <c r="K2" s="251"/>
      <c r="L2" s="251"/>
      <c r="M2" s="251"/>
      <c r="N2" s="251"/>
      <c r="O2" s="251"/>
      <c r="P2" s="251"/>
      <c r="Q2" s="251"/>
      <c r="R2" s="251"/>
      <c r="S2" s="251"/>
      <c r="T2" s="251"/>
      <c r="U2" s="251"/>
      <c r="V2" s="251"/>
      <c r="W2" s="251"/>
      <c r="X2" s="251"/>
      <c r="Y2" s="251"/>
      <c r="Z2" s="251"/>
      <c r="AA2" s="251"/>
      <c r="AB2" s="17"/>
      <c r="AC2" s="17"/>
      <c r="AD2" s="17"/>
      <c r="AE2" s="17"/>
      <c r="AF2" s="17"/>
      <c r="AG2" s="17"/>
      <c r="AH2" s="17"/>
      <c r="AI2" s="17"/>
      <c r="AJ2" s="17"/>
      <c r="AK2" s="17"/>
      <c r="AL2" s="17"/>
      <c r="AM2" s="17"/>
      <c r="AN2" s="17"/>
      <c r="AO2" s="17"/>
      <c r="AP2" s="17"/>
      <c r="AQ2" s="17"/>
      <c r="AR2" s="17"/>
      <c r="AS2" s="17"/>
      <c r="AT2" s="17"/>
      <c r="AU2" s="17"/>
      <c r="AV2" s="17"/>
      <c r="AW2" s="17"/>
      <c r="AX2" s="17"/>
      <c r="AY2" s="35"/>
      <c r="AZ2" s="1"/>
      <c r="BA2" s="1"/>
      <c r="BB2" s="1"/>
      <c r="BC2" s="1"/>
    </row>
    <row r="4" spans="1:55" ht="18.75" customHeight="1">
      <c r="A4" s="17"/>
      <c r="B4" s="98"/>
      <c r="C4" s="206"/>
      <c r="D4" s="206"/>
      <c r="E4" s="206"/>
      <c r="F4" s="206"/>
      <c r="G4" s="206"/>
      <c r="H4" s="206"/>
      <c r="I4" s="206"/>
      <c r="J4" s="206"/>
      <c r="K4" s="206"/>
      <c r="L4" s="206"/>
      <c r="M4" s="206"/>
      <c r="N4" s="206"/>
      <c r="O4" s="206"/>
      <c r="P4" s="206"/>
      <c r="Q4" s="206"/>
      <c r="R4" s="206"/>
      <c r="S4" s="206"/>
      <c r="T4" s="206"/>
      <c r="U4" s="206"/>
      <c r="V4" s="206"/>
      <c r="W4" s="206"/>
      <c r="X4" s="206"/>
      <c r="Y4" s="101"/>
      <c r="Z4" s="101"/>
      <c r="AA4" s="101"/>
      <c r="AB4" s="101"/>
      <c r="AC4" s="101"/>
      <c r="AD4" s="101"/>
      <c r="AE4" s="101"/>
      <c r="AF4" s="490" t="s">
        <v>308</v>
      </c>
      <c r="AG4" s="490"/>
      <c r="AH4" s="490"/>
      <c r="AI4" s="490"/>
      <c r="AJ4" s="490"/>
      <c r="AK4" s="490"/>
      <c r="AL4" s="14"/>
    </row>
    <row r="5" spans="1:55" ht="30" customHeight="1">
      <c r="A5" s="47"/>
      <c r="B5" s="47"/>
      <c r="C5" s="334" t="s">
        <v>315</v>
      </c>
      <c r="D5" s="334"/>
      <c r="E5" s="334"/>
      <c r="F5" s="334"/>
      <c r="G5" s="334"/>
      <c r="H5" s="334"/>
      <c r="I5" s="334"/>
      <c r="J5" s="334"/>
      <c r="K5" s="334" t="s">
        <v>316</v>
      </c>
      <c r="L5" s="334"/>
      <c r="M5" s="334"/>
      <c r="N5" s="334"/>
      <c r="O5" s="334"/>
      <c r="P5" s="334"/>
      <c r="Q5" s="334" t="s">
        <v>317</v>
      </c>
      <c r="R5" s="334"/>
      <c r="S5" s="334"/>
      <c r="T5" s="334"/>
      <c r="U5" s="334"/>
      <c r="V5" s="473" t="s">
        <v>318</v>
      </c>
      <c r="W5" s="473"/>
      <c r="X5" s="473"/>
      <c r="Y5" s="473"/>
      <c r="Z5" s="473"/>
      <c r="AA5" s="473"/>
      <c r="AB5" s="473" t="s">
        <v>313</v>
      </c>
      <c r="AC5" s="473"/>
      <c r="AD5" s="473"/>
      <c r="AE5" s="473"/>
      <c r="AF5" s="473"/>
      <c r="AG5" s="473" t="s">
        <v>45</v>
      </c>
      <c r="AH5" s="473"/>
      <c r="AI5" s="473"/>
      <c r="AJ5" s="473"/>
      <c r="AK5" s="473"/>
    </row>
    <row r="6" spans="1:55" ht="30" customHeight="1">
      <c r="A6" s="47"/>
      <c r="B6" s="47"/>
      <c r="C6" s="219">
        <v>1</v>
      </c>
      <c r="D6" s="551"/>
      <c r="E6" s="344"/>
      <c r="F6" s="344"/>
      <c r="G6" s="344"/>
      <c r="H6" s="344"/>
      <c r="I6" s="344"/>
      <c r="J6" s="344"/>
      <c r="K6" s="550"/>
      <c r="L6" s="550"/>
      <c r="M6" s="550"/>
      <c r="N6" s="550"/>
      <c r="O6" s="550"/>
      <c r="P6" s="550"/>
      <c r="Q6" s="550"/>
      <c r="R6" s="550"/>
      <c r="S6" s="550"/>
      <c r="T6" s="550"/>
      <c r="U6" s="550"/>
      <c r="V6" s="491"/>
      <c r="W6" s="491"/>
      <c r="X6" s="491"/>
      <c r="Y6" s="491"/>
      <c r="Z6" s="491"/>
      <c r="AA6" s="491"/>
      <c r="AB6" s="545" t="str">
        <f>IFERROR(SUM(K6:AA6)/SUM(K6:AA10),"")</f>
        <v/>
      </c>
      <c r="AC6" s="545"/>
      <c r="AD6" s="545"/>
      <c r="AE6" s="545"/>
      <c r="AF6" s="545"/>
      <c r="AG6" s="552"/>
      <c r="AH6" s="552"/>
      <c r="AI6" s="552"/>
      <c r="AJ6" s="552"/>
      <c r="AK6" s="552"/>
    </row>
    <row r="7" spans="1:55" ht="30" customHeight="1">
      <c r="A7" s="47"/>
      <c r="B7" s="47"/>
      <c r="C7" s="219">
        <v>2</v>
      </c>
      <c r="D7" s="551"/>
      <c r="E7" s="344"/>
      <c r="F7" s="344"/>
      <c r="G7" s="344"/>
      <c r="H7" s="344"/>
      <c r="I7" s="344"/>
      <c r="J7" s="344"/>
      <c r="K7" s="550"/>
      <c r="L7" s="550"/>
      <c r="M7" s="550"/>
      <c r="N7" s="550"/>
      <c r="O7" s="550"/>
      <c r="P7" s="550"/>
      <c r="Q7" s="550"/>
      <c r="R7" s="550"/>
      <c r="S7" s="550"/>
      <c r="T7" s="550"/>
      <c r="U7" s="550"/>
      <c r="V7" s="491"/>
      <c r="W7" s="491"/>
      <c r="X7" s="491"/>
      <c r="Y7" s="491"/>
      <c r="Z7" s="491"/>
      <c r="AA7" s="491"/>
      <c r="AB7" s="545" t="str">
        <f>IFERROR(SUM(K7:AA7)/SUM(K6:AA10),"")</f>
        <v/>
      </c>
      <c r="AC7" s="545"/>
      <c r="AD7" s="545"/>
      <c r="AE7" s="545"/>
      <c r="AF7" s="545"/>
      <c r="AG7" s="552"/>
      <c r="AH7" s="552"/>
      <c r="AI7" s="552"/>
      <c r="AJ7" s="552"/>
      <c r="AK7" s="552"/>
    </row>
    <row r="8" spans="1:55" ht="30" customHeight="1">
      <c r="A8" s="47"/>
      <c r="B8" s="47"/>
      <c r="C8" s="219">
        <v>3</v>
      </c>
      <c r="D8" s="551"/>
      <c r="E8" s="344"/>
      <c r="F8" s="344"/>
      <c r="G8" s="344"/>
      <c r="H8" s="344"/>
      <c r="I8" s="344"/>
      <c r="J8" s="344"/>
      <c r="K8" s="550"/>
      <c r="L8" s="550"/>
      <c r="M8" s="550"/>
      <c r="N8" s="550"/>
      <c r="O8" s="550"/>
      <c r="P8" s="550"/>
      <c r="Q8" s="550"/>
      <c r="R8" s="550"/>
      <c r="S8" s="550"/>
      <c r="T8" s="550"/>
      <c r="U8" s="550"/>
      <c r="V8" s="491"/>
      <c r="W8" s="491"/>
      <c r="X8" s="491"/>
      <c r="Y8" s="491"/>
      <c r="Z8" s="491"/>
      <c r="AA8" s="491"/>
      <c r="AB8" s="545" t="str">
        <f>IFERROR(SUM(K8:AA8)/SUM(K6:AA10),"")</f>
        <v/>
      </c>
      <c r="AC8" s="545"/>
      <c r="AD8" s="545"/>
      <c r="AE8" s="545"/>
      <c r="AF8" s="545"/>
      <c r="AG8" s="552"/>
      <c r="AH8" s="552"/>
      <c r="AI8" s="552"/>
      <c r="AJ8" s="552"/>
      <c r="AK8" s="552"/>
    </row>
    <row r="9" spans="1:55" ht="30" customHeight="1">
      <c r="A9" s="47"/>
      <c r="B9" s="47"/>
      <c r="C9" s="219">
        <v>4</v>
      </c>
      <c r="D9" s="551"/>
      <c r="E9" s="344"/>
      <c r="F9" s="344"/>
      <c r="G9" s="344"/>
      <c r="H9" s="344"/>
      <c r="I9" s="344"/>
      <c r="J9" s="344"/>
      <c r="K9" s="550"/>
      <c r="L9" s="550"/>
      <c r="M9" s="550"/>
      <c r="N9" s="550"/>
      <c r="O9" s="550"/>
      <c r="P9" s="550"/>
      <c r="Q9" s="550"/>
      <c r="R9" s="550"/>
      <c r="S9" s="550"/>
      <c r="T9" s="550"/>
      <c r="U9" s="550"/>
      <c r="V9" s="491"/>
      <c r="W9" s="491"/>
      <c r="X9" s="491"/>
      <c r="Y9" s="491"/>
      <c r="Z9" s="491"/>
      <c r="AA9" s="491"/>
      <c r="AB9" s="545" t="str">
        <f>IFERROR(SUM(K9:AA9)/SUM(K6:AA10),"")</f>
        <v/>
      </c>
      <c r="AC9" s="545"/>
      <c r="AD9" s="545"/>
      <c r="AE9" s="545"/>
      <c r="AF9" s="545"/>
      <c r="AG9" s="552"/>
      <c r="AH9" s="552"/>
      <c r="AI9" s="552"/>
      <c r="AJ9" s="552"/>
      <c r="AK9" s="552"/>
    </row>
    <row r="10" spans="1:55" ht="30" customHeight="1">
      <c r="A10" s="47"/>
      <c r="B10" s="47"/>
      <c r="C10" s="219">
        <v>5</v>
      </c>
      <c r="D10" s="551"/>
      <c r="E10" s="344"/>
      <c r="F10" s="344"/>
      <c r="G10" s="344"/>
      <c r="H10" s="344"/>
      <c r="I10" s="344"/>
      <c r="J10" s="344"/>
      <c r="K10" s="550"/>
      <c r="L10" s="550"/>
      <c r="M10" s="550"/>
      <c r="N10" s="550"/>
      <c r="O10" s="550"/>
      <c r="P10" s="550"/>
      <c r="Q10" s="550"/>
      <c r="R10" s="550"/>
      <c r="S10" s="550"/>
      <c r="T10" s="550"/>
      <c r="U10" s="550"/>
      <c r="V10" s="491"/>
      <c r="W10" s="491"/>
      <c r="X10" s="491"/>
      <c r="Y10" s="491"/>
      <c r="Z10" s="491"/>
      <c r="AA10" s="491"/>
      <c r="AB10" s="545" t="str">
        <f>IFERROR(SUM(K10:AA10)/SUM(K6:AA10),"")</f>
        <v/>
      </c>
      <c r="AC10" s="545"/>
      <c r="AD10" s="545"/>
      <c r="AE10" s="545"/>
      <c r="AF10" s="545"/>
      <c r="AG10" s="552"/>
      <c r="AH10" s="552"/>
      <c r="AI10" s="552"/>
      <c r="AJ10" s="552"/>
      <c r="AK10" s="552"/>
    </row>
    <row r="11" spans="1:55" ht="7.5" customHeight="1">
      <c r="A11" s="23"/>
      <c r="B11" s="22"/>
      <c r="C11" s="21"/>
      <c r="D11" s="21"/>
      <c r="E11" s="38"/>
      <c r="F11" s="38"/>
      <c r="G11" s="38"/>
      <c r="H11" s="38"/>
      <c r="I11" s="38"/>
      <c r="J11" s="38"/>
      <c r="K11" s="38"/>
      <c r="L11" s="38"/>
      <c r="M11" s="38"/>
      <c r="N11" s="38"/>
      <c r="O11" s="38"/>
      <c r="P11" s="103"/>
      <c r="Q11" s="103"/>
      <c r="R11" s="103"/>
      <c r="S11" s="103"/>
      <c r="T11" s="103"/>
      <c r="U11" s="103"/>
      <c r="V11" s="103"/>
      <c r="W11" s="103"/>
      <c r="X11" s="103"/>
      <c r="Y11" s="103"/>
      <c r="Z11" s="103"/>
      <c r="AA11" s="103"/>
      <c r="AB11" s="103"/>
      <c r="AC11" s="103"/>
      <c r="AD11" s="103"/>
      <c r="AE11" s="103"/>
      <c r="AF11" s="103"/>
      <c r="AG11" s="103"/>
      <c r="AH11" s="103"/>
      <c r="AI11" s="103"/>
      <c r="AJ11" s="103"/>
      <c r="AK11" s="103"/>
      <c r="AL11" s="48"/>
    </row>
    <row r="12" spans="1:55" ht="26.25" customHeight="1">
      <c r="A12" s="23"/>
      <c r="B12" s="22"/>
      <c r="C12" s="21"/>
      <c r="D12" s="44"/>
      <c r="E12" s="317"/>
      <c r="F12" s="317"/>
      <c r="G12" s="317"/>
      <c r="H12" s="317"/>
      <c r="I12" s="317"/>
      <c r="J12" s="317"/>
      <c r="K12" s="317"/>
      <c r="L12" s="317"/>
      <c r="M12" s="317"/>
      <c r="N12" s="317"/>
      <c r="O12" s="317"/>
      <c r="P12" s="317"/>
      <c r="Q12" s="317"/>
      <c r="R12" s="317"/>
      <c r="S12" s="317"/>
      <c r="T12" s="317"/>
      <c r="U12" s="317"/>
      <c r="V12" s="317"/>
      <c r="W12" s="317"/>
      <c r="X12" s="317"/>
      <c r="Y12" s="317"/>
      <c r="Z12" s="317"/>
      <c r="AA12" s="317"/>
      <c r="AB12" s="317"/>
      <c r="AC12" s="317"/>
      <c r="AD12" s="317"/>
      <c r="AE12" s="317"/>
      <c r="AF12" s="317"/>
      <c r="AG12" s="85"/>
      <c r="AH12" s="85"/>
      <c r="AI12" s="85"/>
      <c r="AJ12" s="85"/>
      <c r="AK12" s="85"/>
      <c r="AL12" s="87" t="s">
        <v>247</v>
      </c>
      <c r="AM12" s="44"/>
      <c r="AN12" s="44"/>
      <c r="AO12" s="44"/>
      <c r="AP12" s="44"/>
      <c r="AQ12" s="44"/>
      <c r="AR12" s="44"/>
      <c r="AS12" s="44"/>
      <c r="AT12" s="44"/>
      <c r="AU12" s="44"/>
      <c r="AV12" s="44"/>
      <c r="AW12" s="44"/>
      <c r="AX12" s="44"/>
      <c r="AY12" s="24"/>
    </row>
    <row r="15" spans="1:55" ht="62.25" customHeight="1">
      <c r="A15" s="247" t="s">
        <v>319</v>
      </c>
      <c r="B15" s="248"/>
      <c r="C15" s="248"/>
      <c r="D15" s="248"/>
      <c r="E15" s="248"/>
      <c r="F15" s="248"/>
      <c r="G15" s="248"/>
      <c r="H15" s="248"/>
      <c r="I15" s="248"/>
      <c r="J15" s="248"/>
      <c r="K15" s="248"/>
      <c r="L15" s="248"/>
      <c r="M15" s="248"/>
      <c r="N15" s="248"/>
      <c r="O15" s="248"/>
      <c r="P15" s="248"/>
      <c r="Q15" s="248"/>
      <c r="R15" s="248"/>
      <c r="S15" s="248"/>
      <c r="T15" s="248"/>
      <c r="U15" s="248"/>
      <c r="V15" s="248"/>
      <c r="W15" s="248"/>
      <c r="X15" s="248"/>
      <c r="Y15" s="248"/>
      <c r="Z15" s="248"/>
      <c r="AA15" s="248"/>
      <c r="AB15" s="248"/>
      <c r="AC15" s="248"/>
      <c r="AD15" s="248"/>
      <c r="AE15" s="248"/>
      <c r="AF15" s="249"/>
      <c r="AG15" s="88"/>
      <c r="AH15" s="88"/>
      <c r="AI15" s="88"/>
      <c r="AJ15" s="88"/>
      <c r="AK15" s="88"/>
    </row>
    <row r="20" spans="16:16">
      <c r="P20" s="227"/>
    </row>
  </sheetData>
  <sheetProtection formatCells="0" formatRows="0"/>
  <mergeCells count="40">
    <mergeCell ref="AB10:AF10"/>
    <mergeCell ref="AG10:AK10"/>
    <mergeCell ref="D6:J6"/>
    <mergeCell ref="D7:J7"/>
    <mergeCell ref="AG6:AK6"/>
    <mergeCell ref="AG7:AK7"/>
    <mergeCell ref="AG8:AK8"/>
    <mergeCell ref="K7:P7"/>
    <mergeCell ref="Q7:U7"/>
    <mergeCell ref="V7:AA7"/>
    <mergeCell ref="AB7:AF7"/>
    <mergeCell ref="AG9:AK9"/>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B2:AA2"/>
    <mergeCell ref="K6:P6"/>
    <mergeCell ref="Q6:U6"/>
    <mergeCell ref="V6:AA6"/>
    <mergeCell ref="AB6:AF6"/>
    <mergeCell ref="AF4:AK4"/>
    <mergeCell ref="AG5:AK5"/>
    <mergeCell ref="C5:J5"/>
    <mergeCell ref="K5:P5"/>
    <mergeCell ref="Q5:U5"/>
    <mergeCell ref="V5:AA5"/>
    <mergeCell ref="AB5:AF5"/>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dimension ref="A2:BC20"/>
  <sheetViews>
    <sheetView view="pageBreakPreview" zoomScaleNormal="100" zoomScaleSheetLayoutView="100" workbookViewId="0">
      <selection activeCell="AB20" sqref="AB20"/>
    </sheetView>
  </sheetViews>
  <sheetFormatPr defaultRowHeight="17.399999999999999"/>
  <cols>
    <col min="1" max="4" width="1.09765625" style="1" customWidth="1"/>
    <col min="5" max="41" width="2.3984375" style="1" customWidth="1"/>
    <col min="42" max="50" width="9" style="1"/>
  </cols>
  <sheetData>
    <row r="2" spans="1:55">
      <c r="A2" s="17"/>
      <c r="B2" s="251" t="s">
        <v>1081</v>
      </c>
      <c r="C2" s="251"/>
      <c r="D2" s="251"/>
      <c r="E2" s="251"/>
      <c r="F2" s="251"/>
      <c r="G2" s="251"/>
      <c r="H2" s="251"/>
      <c r="I2" s="251"/>
      <c r="J2" s="251"/>
      <c r="K2" s="251"/>
      <c r="L2" s="251"/>
      <c r="M2" s="251"/>
      <c r="N2" s="251"/>
      <c r="O2" s="251"/>
      <c r="P2" s="251"/>
      <c r="Q2" s="251"/>
      <c r="R2" s="251"/>
      <c r="S2" s="251"/>
      <c r="T2" s="251"/>
      <c r="U2" s="251"/>
      <c r="V2" s="17"/>
      <c r="W2" s="17"/>
      <c r="X2" s="17"/>
      <c r="Y2" s="17"/>
      <c r="Z2" s="17"/>
      <c r="AA2" s="17"/>
      <c r="AB2" s="17"/>
      <c r="AC2" s="17"/>
      <c r="AD2" s="17"/>
      <c r="AE2" s="17"/>
      <c r="AF2" s="17"/>
      <c r="AG2" s="17"/>
      <c r="AH2" s="17"/>
      <c r="AI2" s="17"/>
      <c r="AJ2" s="17"/>
      <c r="AK2" s="17"/>
      <c r="AL2" s="17"/>
      <c r="AM2" s="17"/>
      <c r="AN2" s="17"/>
      <c r="AO2" s="17"/>
      <c r="AP2" s="17"/>
      <c r="AQ2" s="17"/>
      <c r="AR2" s="17"/>
      <c r="AS2" s="17"/>
      <c r="AT2" s="35"/>
    </row>
    <row r="3" spans="1:55">
      <c r="A3" s="17"/>
      <c r="B3" s="39"/>
      <c r="C3" s="39"/>
      <c r="D3" s="39"/>
      <c r="E3" s="39"/>
      <c r="F3" s="39"/>
      <c r="G3" s="39"/>
      <c r="H3" s="39"/>
      <c r="I3" s="39"/>
      <c r="J3" s="39"/>
      <c r="K3" s="39"/>
      <c r="L3" s="39"/>
      <c r="M3" s="39"/>
      <c r="N3" s="39"/>
      <c r="O3" s="39"/>
      <c r="P3" s="39"/>
      <c r="Q3" s="39"/>
      <c r="R3" s="39"/>
      <c r="S3" s="39"/>
      <c r="T3" s="39"/>
      <c r="U3" s="39"/>
      <c r="V3" s="17"/>
      <c r="W3" s="17"/>
      <c r="X3" s="17"/>
      <c r="Y3" s="17"/>
      <c r="Z3" s="17"/>
      <c r="AA3" s="17"/>
      <c r="AB3" s="17"/>
      <c r="AC3" s="17"/>
      <c r="AD3" s="17"/>
      <c r="AE3" s="17"/>
      <c r="AF3" s="17"/>
      <c r="AG3" s="17"/>
      <c r="AH3" s="17"/>
      <c r="AI3" s="17"/>
      <c r="AJ3" s="17"/>
      <c r="AK3" s="17"/>
      <c r="AL3" s="17"/>
      <c r="AM3" s="17"/>
      <c r="AN3" s="17"/>
      <c r="AO3" s="17"/>
      <c r="AP3" s="17"/>
      <c r="AQ3" s="17"/>
      <c r="AR3" s="17"/>
      <c r="AS3" s="17"/>
      <c r="AT3" s="35"/>
    </row>
    <row r="4" spans="1:55" ht="18.75" customHeight="1">
      <c r="A4" s="17"/>
      <c r="B4" s="98"/>
      <c r="C4" s="98"/>
      <c r="D4" s="98"/>
      <c r="E4" s="206"/>
      <c r="F4" s="206"/>
      <c r="G4" s="206"/>
      <c r="H4" s="206"/>
      <c r="I4" s="206"/>
      <c r="J4" s="206"/>
      <c r="K4" s="206"/>
      <c r="L4" s="206"/>
      <c r="M4" s="206"/>
      <c r="N4" s="206"/>
      <c r="O4" s="206"/>
      <c r="P4" s="206"/>
      <c r="Q4" s="17"/>
      <c r="R4" s="17"/>
      <c r="S4" s="17"/>
      <c r="T4" s="17"/>
      <c r="U4" s="17"/>
      <c r="V4" s="17"/>
      <c r="W4" s="17"/>
      <c r="X4" s="17"/>
      <c r="Y4" s="17"/>
      <c r="Z4" s="17"/>
      <c r="AA4" s="17"/>
      <c r="AB4" s="17"/>
      <c r="AC4" s="17"/>
      <c r="AD4" s="333" t="s">
        <v>320</v>
      </c>
      <c r="AE4" s="333"/>
      <c r="AF4" s="333"/>
      <c r="AG4" s="333"/>
      <c r="AH4" s="333"/>
      <c r="AI4" s="333"/>
      <c r="AJ4" s="333"/>
      <c r="AK4" s="333"/>
      <c r="AL4" s="333"/>
      <c r="AM4" s="333"/>
      <c r="AN4" s="333"/>
      <c r="AO4" s="333"/>
      <c r="AP4" s="14"/>
    </row>
    <row r="5" spans="1:55" ht="30.75" customHeight="1">
      <c r="A5" s="17"/>
      <c r="B5" s="98"/>
      <c r="C5" s="98"/>
      <c r="D5" s="98"/>
      <c r="E5" s="494" t="s">
        <v>252</v>
      </c>
      <c r="F5" s="494"/>
      <c r="G5" s="494"/>
      <c r="H5" s="494"/>
      <c r="I5" s="494"/>
      <c r="J5" s="494"/>
      <c r="K5" s="494"/>
      <c r="L5" s="494"/>
      <c r="M5" s="494" t="s">
        <v>253</v>
      </c>
      <c r="N5" s="494"/>
      <c r="O5" s="494"/>
      <c r="P5" s="494"/>
      <c r="Q5" s="494"/>
      <c r="R5" s="494"/>
      <c r="S5" s="494"/>
      <c r="T5" s="494"/>
      <c r="U5" s="494"/>
      <c r="V5" s="494" t="s">
        <v>254</v>
      </c>
      <c r="W5" s="494"/>
      <c r="X5" s="494"/>
      <c r="Y5" s="494"/>
      <c r="Z5" s="494" t="s">
        <v>1058</v>
      </c>
      <c r="AA5" s="494"/>
      <c r="AB5" s="494"/>
      <c r="AC5" s="494"/>
      <c r="AD5" s="494"/>
      <c r="AE5" s="494"/>
      <c r="AF5" s="494" t="s">
        <v>1059</v>
      </c>
      <c r="AG5" s="494"/>
      <c r="AH5" s="494"/>
      <c r="AI5" s="494"/>
      <c r="AJ5" s="494"/>
      <c r="AK5" s="494"/>
      <c r="AL5" s="494" t="s">
        <v>255</v>
      </c>
      <c r="AM5" s="494"/>
      <c r="AN5" s="494"/>
      <c r="AO5" s="494"/>
      <c r="AP5" s="14"/>
    </row>
    <row r="6" spans="1:55" ht="26.25" customHeight="1">
      <c r="A6" s="17"/>
      <c r="B6" s="98"/>
      <c r="C6" s="98"/>
      <c r="D6" s="98"/>
      <c r="E6" s="331" t="s">
        <v>1129</v>
      </c>
      <c r="F6" s="331"/>
      <c r="G6" s="331"/>
      <c r="H6" s="331"/>
      <c r="I6" s="331"/>
      <c r="J6" s="331"/>
      <c r="K6" s="331"/>
      <c r="L6" s="331"/>
      <c r="M6" s="331" t="s">
        <v>1127</v>
      </c>
      <c r="N6" s="331"/>
      <c r="O6" s="331"/>
      <c r="P6" s="331"/>
      <c r="Q6" s="331"/>
      <c r="R6" s="331"/>
      <c r="S6" s="331"/>
      <c r="T6" s="331"/>
      <c r="U6" s="331"/>
      <c r="V6" s="365" t="s">
        <v>1128</v>
      </c>
      <c r="W6" s="365"/>
      <c r="X6" s="365"/>
      <c r="Y6" s="365"/>
      <c r="Z6" s="491">
        <v>286150</v>
      </c>
      <c r="AA6" s="491"/>
      <c r="AB6" s="491"/>
      <c r="AC6" s="491"/>
      <c r="AD6" s="491"/>
      <c r="AE6" s="491"/>
      <c r="AF6" s="491">
        <v>170138</v>
      </c>
      <c r="AG6" s="491"/>
      <c r="AH6" s="491"/>
      <c r="AI6" s="491"/>
      <c r="AJ6" s="491"/>
      <c r="AK6" s="491"/>
      <c r="AL6" s="492"/>
      <c r="AM6" s="492"/>
      <c r="AN6" s="492"/>
      <c r="AO6" s="492"/>
      <c r="AP6" s="14"/>
    </row>
    <row r="7" spans="1:55" ht="26.25" customHeight="1">
      <c r="A7" s="17"/>
      <c r="B7" s="98"/>
      <c r="C7" s="98"/>
      <c r="D7" s="98"/>
      <c r="E7" s="331" t="s">
        <v>1123</v>
      </c>
      <c r="F7" s="331"/>
      <c r="G7" s="331"/>
      <c r="H7" s="331"/>
      <c r="I7" s="331"/>
      <c r="J7" s="331"/>
      <c r="K7" s="331"/>
      <c r="L7" s="331"/>
      <c r="M7" s="331" t="s">
        <v>1125</v>
      </c>
      <c r="N7" s="331"/>
      <c r="O7" s="331"/>
      <c r="P7" s="331"/>
      <c r="Q7" s="331"/>
      <c r="R7" s="331"/>
      <c r="S7" s="331"/>
      <c r="T7" s="331"/>
      <c r="U7" s="331"/>
      <c r="V7" s="365" t="s">
        <v>1130</v>
      </c>
      <c r="W7" s="365"/>
      <c r="X7" s="365"/>
      <c r="Y7" s="365"/>
      <c r="Z7" s="491"/>
      <c r="AA7" s="491"/>
      <c r="AB7" s="491"/>
      <c r="AC7" s="491"/>
      <c r="AD7" s="491"/>
      <c r="AE7" s="491"/>
      <c r="AF7" s="491">
        <v>325140</v>
      </c>
      <c r="AG7" s="491"/>
      <c r="AH7" s="491"/>
      <c r="AI7" s="491"/>
      <c r="AJ7" s="491"/>
      <c r="AK7" s="491"/>
      <c r="AL7" s="492"/>
      <c r="AM7" s="492"/>
      <c r="AN7" s="492"/>
      <c r="AO7" s="492"/>
      <c r="AP7" s="14"/>
    </row>
    <row r="8" spans="1:55" ht="26.25" customHeight="1">
      <c r="A8" s="17"/>
      <c r="B8" s="98"/>
      <c r="C8" s="98"/>
      <c r="D8" s="98"/>
      <c r="E8" s="331"/>
      <c r="F8" s="331"/>
      <c r="G8" s="331"/>
      <c r="H8" s="331"/>
      <c r="I8" s="331"/>
      <c r="J8" s="331"/>
      <c r="K8" s="331"/>
      <c r="L8" s="331"/>
      <c r="M8" s="331"/>
      <c r="N8" s="331"/>
      <c r="O8" s="331"/>
      <c r="P8" s="331"/>
      <c r="Q8" s="331"/>
      <c r="R8" s="331"/>
      <c r="S8" s="331"/>
      <c r="T8" s="331"/>
      <c r="U8" s="331"/>
      <c r="V8" s="365"/>
      <c r="W8" s="365"/>
      <c r="X8" s="365"/>
      <c r="Y8" s="365"/>
      <c r="Z8" s="491"/>
      <c r="AA8" s="491"/>
      <c r="AB8" s="491"/>
      <c r="AC8" s="491"/>
      <c r="AD8" s="491"/>
      <c r="AE8" s="491"/>
      <c r="AF8" s="491"/>
      <c r="AG8" s="491"/>
      <c r="AH8" s="491"/>
      <c r="AI8" s="491"/>
      <c r="AJ8" s="491"/>
      <c r="AK8" s="491"/>
      <c r="AL8" s="492"/>
      <c r="AM8" s="492"/>
      <c r="AN8" s="492"/>
      <c r="AO8" s="492"/>
      <c r="AP8" s="14"/>
    </row>
    <row r="9" spans="1:55" ht="26.25" customHeight="1">
      <c r="A9" s="17"/>
      <c r="B9" s="98"/>
      <c r="C9" s="98"/>
      <c r="D9" s="98"/>
      <c r="E9" s="331"/>
      <c r="F9" s="331"/>
      <c r="G9" s="331"/>
      <c r="H9" s="331"/>
      <c r="I9" s="331"/>
      <c r="J9" s="331"/>
      <c r="K9" s="331"/>
      <c r="L9" s="331"/>
      <c r="M9" s="331"/>
      <c r="N9" s="331"/>
      <c r="O9" s="331"/>
      <c r="P9" s="331"/>
      <c r="Q9" s="331"/>
      <c r="R9" s="331"/>
      <c r="S9" s="331"/>
      <c r="T9" s="331"/>
      <c r="U9" s="331"/>
      <c r="V9" s="365"/>
      <c r="W9" s="365"/>
      <c r="X9" s="365"/>
      <c r="Y9" s="365"/>
      <c r="Z9" s="491"/>
      <c r="AA9" s="491"/>
      <c r="AB9" s="491"/>
      <c r="AC9" s="491"/>
      <c r="AD9" s="491"/>
      <c r="AE9" s="491"/>
      <c r="AF9" s="491"/>
      <c r="AG9" s="491"/>
      <c r="AH9" s="491"/>
      <c r="AI9" s="491"/>
      <c r="AJ9" s="491"/>
      <c r="AK9" s="491"/>
      <c r="AL9" s="492"/>
      <c r="AM9" s="492"/>
      <c r="AN9" s="492"/>
      <c r="AO9" s="492"/>
      <c r="AP9" s="14"/>
    </row>
    <row r="10" spans="1:55" ht="26.25" customHeight="1">
      <c r="A10" s="17"/>
      <c r="B10" s="98"/>
      <c r="C10" s="98"/>
      <c r="D10" s="98"/>
      <c r="E10" s="331"/>
      <c r="F10" s="331"/>
      <c r="G10" s="331"/>
      <c r="H10" s="331"/>
      <c r="I10" s="331"/>
      <c r="J10" s="331"/>
      <c r="K10" s="331"/>
      <c r="L10" s="331"/>
      <c r="M10" s="331"/>
      <c r="N10" s="331"/>
      <c r="O10" s="331"/>
      <c r="P10" s="331"/>
      <c r="Q10" s="331"/>
      <c r="R10" s="331"/>
      <c r="S10" s="331"/>
      <c r="T10" s="331"/>
      <c r="U10" s="331"/>
      <c r="V10" s="365"/>
      <c r="W10" s="365"/>
      <c r="X10" s="365"/>
      <c r="Y10" s="365"/>
      <c r="Z10" s="491"/>
      <c r="AA10" s="491"/>
      <c r="AB10" s="491"/>
      <c r="AC10" s="491"/>
      <c r="AD10" s="491"/>
      <c r="AE10" s="491"/>
      <c r="AF10" s="491"/>
      <c r="AG10" s="491"/>
      <c r="AH10" s="491"/>
      <c r="AI10" s="491"/>
      <c r="AJ10" s="491"/>
      <c r="AK10" s="491"/>
      <c r="AL10" s="492"/>
      <c r="AM10" s="492"/>
      <c r="AN10" s="492"/>
      <c r="AO10" s="492"/>
      <c r="AP10" s="14"/>
    </row>
    <row r="11" spans="1:55" ht="7.5" customHeight="1">
      <c r="A11" s="23"/>
      <c r="B11" s="22"/>
      <c r="C11" s="21"/>
      <c r="D11" s="21"/>
      <c r="E11" s="38"/>
      <c r="F11" s="38"/>
      <c r="G11" s="38"/>
      <c r="H11" s="38"/>
      <c r="I11" s="38"/>
      <c r="J11" s="38"/>
      <c r="K11" s="38"/>
      <c r="L11" s="38"/>
      <c r="M11" s="38"/>
      <c r="N11" s="38"/>
      <c r="O11" s="38"/>
      <c r="P11" s="103"/>
      <c r="Q11" s="103"/>
      <c r="R11" s="103"/>
      <c r="S11" s="103"/>
      <c r="T11" s="103"/>
      <c r="U11" s="103"/>
      <c r="V11" s="103"/>
      <c r="W11" s="103"/>
      <c r="X11" s="103"/>
      <c r="Y11" s="103"/>
      <c r="Z11" s="97"/>
      <c r="AA11" s="97"/>
      <c r="AB11" s="97"/>
      <c r="AC11" s="97"/>
      <c r="AD11" s="97"/>
      <c r="AE11" s="97"/>
      <c r="AF11" s="97"/>
      <c r="AG11" s="97"/>
      <c r="AH11" s="97"/>
      <c r="AI11" s="97"/>
      <c r="AJ11" s="97"/>
      <c r="AK11" s="97"/>
      <c r="AL11" s="103"/>
      <c r="AM11" s="103"/>
      <c r="AN11" s="103"/>
      <c r="AO11" s="103"/>
      <c r="AP11" s="48"/>
    </row>
    <row r="12" spans="1:55" ht="26.25" customHeight="1">
      <c r="A12" s="23"/>
      <c r="B12" s="22"/>
      <c r="C12" s="21"/>
      <c r="D12" s="44"/>
      <c r="E12" s="317"/>
      <c r="F12" s="317"/>
      <c r="G12" s="317"/>
      <c r="H12" s="317"/>
      <c r="I12" s="317"/>
      <c r="J12" s="317"/>
      <c r="K12" s="317"/>
      <c r="L12" s="317"/>
      <c r="M12" s="317"/>
      <c r="N12" s="317"/>
      <c r="O12" s="317"/>
      <c r="P12" s="317"/>
      <c r="Q12" s="317"/>
      <c r="R12" s="317"/>
      <c r="S12" s="317"/>
      <c r="T12" s="317"/>
      <c r="U12" s="317"/>
      <c r="V12" s="317"/>
      <c r="W12" s="317"/>
      <c r="X12" s="317"/>
      <c r="Y12" s="317"/>
      <c r="Z12" s="317"/>
      <c r="AA12" s="317"/>
      <c r="AB12" s="317"/>
      <c r="AC12" s="317"/>
      <c r="AD12" s="317"/>
      <c r="AE12" s="317"/>
      <c r="AF12" s="317"/>
      <c r="AG12" s="317"/>
      <c r="AH12" s="317"/>
      <c r="AI12" s="317"/>
      <c r="AJ12" s="317"/>
      <c r="AK12" s="317"/>
      <c r="AL12" s="85"/>
      <c r="AM12" s="85"/>
      <c r="AN12" s="85"/>
      <c r="AO12" s="85"/>
      <c r="AP12" s="87" t="s">
        <v>221</v>
      </c>
      <c r="AQ12" s="44"/>
      <c r="AR12" s="44"/>
      <c r="AS12" s="44"/>
      <c r="AT12" s="44"/>
      <c r="AU12" s="44"/>
      <c r="AV12" s="44"/>
      <c r="AW12" s="44"/>
      <c r="AX12" s="44"/>
      <c r="AY12" s="44"/>
      <c r="AZ12" s="44"/>
      <c r="BA12" s="44"/>
      <c r="BB12" s="44"/>
      <c r="BC12" s="24"/>
    </row>
    <row r="15" spans="1:55" ht="54" customHeight="1">
      <c r="A15" s="247" t="s">
        <v>324</v>
      </c>
      <c r="B15" s="248"/>
      <c r="C15" s="248"/>
      <c r="D15" s="248"/>
      <c r="E15" s="248"/>
      <c r="F15" s="248"/>
      <c r="G15" s="248"/>
      <c r="H15" s="248"/>
      <c r="I15" s="248"/>
      <c r="J15" s="248"/>
      <c r="K15" s="248"/>
      <c r="L15" s="248"/>
      <c r="M15" s="248"/>
      <c r="N15" s="248"/>
      <c r="O15" s="248"/>
      <c r="P15" s="248"/>
      <c r="Q15" s="248"/>
      <c r="R15" s="248"/>
      <c r="S15" s="248"/>
      <c r="T15" s="248"/>
      <c r="U15" s="248"/>
      <c r="V15" s="248"/>
      <c r="W15" s="248"/>
      <c r="X15" s="248"/>
      <c r="Y15" s="248"/>
      <c r="Z15" s="248"/>
      <c r="AA15" s="248"/>
      <c r="AB15" s="248"/>
      <c r="AC15" s="248"/>
      <c r="AD15" s="248"/>
      <c r="AE15" s="248"/>
      <c r="AF15" s="248"/>
      <c r="AG15" s="248"/>
      <c r="AH15" s="248"/>
      <c r="AI15" s="248"/>
      <c r="AJ15" s="248"/>
      <c r="AK15" s="249"/>
      <c r="AL15" s="88"/>
      <c r="AM15" s="88"/>
      <c r="AN15" s="88"/>
      <c r="AO15" s="88"/>
    </row>
    <row r="20" spans="16:16">
      <c r="P20" s="227"/>
    </row>
  </sheetData>
  <sheetProtection formatCells="0" formatRows="0"/>
  <mergeCells count="40">
    <mergeCell ref="E12:AK12"/>
    <mergeCell ref="A15:AK15"/>
    <mergeCell ref="E10:L10"/>
    <mergeCell ref="M10:U10"/>
    <mergeCell ref="V10:Y10"/>
    <mergeCell ref="Z10:AE10"/>
    <mergeCell ref="AF10:AK10"/>
    <mergeCell ref="AL10:AO10"/>
    <mergeCell ref="E9:L9"/>
    <mergeCell ref="M9:U9"/>
    <mergeCell ref="V9:Y9"/>
    <mergeCell ref="Z9:AE9"/>
    <mergeCell ref="AF9:AK9"/>
    <mergeCell ref="AL9:AO9"/>
    <mergeCell ref="AL8:AO8"/>
    <mergeCell ref="E7:L7"/>
    <mergeCell ref="M7:U7"/>
    <mergeCell ref="V7:Y7"/>
    <mergeCell ref="Z7:AE7"/>
    <mergeCell ref="AF7:AK7"/>
    <mergeCell ref="AL7:AO7"/>
    <mergeCell ref="E8:L8"/>
    <mergeCell ref="M8:U8"/>
    <mergeCell ref="V8:Y8"/>
    <mergeCell ref="Z8:AE8"/>
    <mergeCell ref="AF8:AK8"/>
    <mergeCell ref="AL6:AO6"/>
    <mergeCell ref="E6:L6"/>
    <mergeCell ref="M6:U6"/>
    <mergeCell ref="V6:Y6"/>
    <mergeCell ref="Z6:AE6"/>
    <mergeCell ref="AF6:AK6"/>
    <mergeCell ref="B2:U2"/>
    <mergeCell ref="AD4:AO4"/>
    <mergeCell ref="E5:L5"/>
    <mergeCell ref="M5:U5"/>
    <mergeCell ref="V5:Y5"/>
    <mergeCell ref="Z5:AE5"/>
    <mergeCell ref="AF5:AK5"/>
    <mergeCell ref="AL5:AO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dimension ref="A1:AT20"/>
  <sheetViews>
    <sheetView view="pageBreakPreview" zoomScaleNormal="100" zoomScaleSheetLayoutView="100" workbookViewId="0">
      <selection activeCell="D24" sqref="D24"/>
    </sheetView>
  </sheetViews>
  <sheetFormatPr defaultRowHeight="17.399999999999999"/>
  <cols>
    <col min="1" max="2" width="1.09765625" style="1" customWidth="1"/>
    <col min="3" max="3" width="2.59765625" style="1" customWidth="1"/>
    <col min="4" max="4" width="1.09765625" style="1" customWidth="1"/>
    <col min="5" max="35" width="2.3984375" style="1" customWidth="1"/>
    <col min="36" max="41" width="9" style="1"/>
  </cols>
  <sheetData>
    <row r="1" spans="1:46">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35"/>
    </row>
    <row r="2" spans="1:46" ht="18.75" customHeight="1">
      <c r="A2" s="17"/>
      <c r="B2" s="251" t="s">
        <v>321</v>
      </c>
      <c r="C2" s="251"/>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c r="AJ2" s="14"/>
    </row>
    <row r="3" spans="1:46" ht="18.75" customHeight="1">
      <c r="A3" s="17"/>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14"/>
    </row>
    <row r="4" spans="1:46" ht="30" customHeight="1">
      <c r="A4" s="47"/>
      <c r="B4" s="47"/>
      <c r="C4" s="311" t="s">
        <v>63</v>
      </c>
      <c r="D4" s="311"/>
      <c r="E4" s="311"/>
      <c r="F4" s="311"/>
      <c r="G4" s="311"/>
      <c r="H4" s="311"/>
      <c r="I4" s="311"/>
      <c r="J4" s="311"/>
      <c r="K4" s="311"/>
      <c r="L4" s="311"/>
      <c r="M4" s="311"/>
      <c r="N4" s="311"/>
      <c r="O4" s="346" t="s">
        <v>322</v>
      </c>
      <c r="P4" s="346"/>
      <c r="Q4" s="346"/>
      <c r="R4" s="346"/>
      <c r="S4" s="346"/>
      <c r="T4" s="346"/>
      <c r="U4" s="346"/>
      <c r="V4" s="346"/>
      <c r="W4" s="346"/>
      <c r="X4" s="346" t="s">
        <v>276</v>
      </c>
      <c r="Y4" s="346"/>
      <c r="Z4" s="346"/>
      <c r="AA4" s="346"/>
      <c r="AB4" s="346"/>
      <c r="AC4" s="346" t="s">
        <v>45</v>
      </c>
      <c r="AD4" s="346"/>
      <c r="AE4" s="346"/>
      <c r="AF4" s="346"/>
      <c r="AG4" s="346"/>
      <c r="AH4" s="346"/>
      <c r="AI4" s="346"/>
    </row>
    <row r="5" spans="1:46" ht="30" customHeight="1">
      <c r="A5" s="47"/>
      <c r="B5" s="47"/>
      <c r="C5" s="217">
        <v>1</v>
      </c>
      <c r="D5" s="498"/>
      <c r="E5" s="331"/>
      <c r="F5" s="331"/>
      <c r="G5" s="331"/>
      <c r="H5" s="331"/>
      <c r="I5" s="331"/>
      <c r="J5" s="331"/>
      <c r="K5" s="331"/>
      <c r="L5" s="331"/>
      <c r="M5" s="331"/>
      <c r="N5" s="331"/>
      <c r="O5" s="544"/>
      <c r="P5" s="544"/>
      <c r="Q5" s="544"/>
      <c r="R5" s="544"/>
      <c r="S5" s="544"/>
      <c r="T5" s="544"/>
      <c r="U5" s="544"/>
      <c r="V5" s="544"/>
      <c r="W5" s="544"/>
      <c r="X5" s="545" t="str">
        <f>IFERROR(O5/SUM(O5:W9),"")</f>
        <v/>
      </c>
      <c r="Y5" s="545"/>
      <c r="Z5" s="545"/>
      <c r="AA5" s="545"/>
      <c r="AB5" s="545"/>
      <c r="AC5" s="473"/>
      <c r="AD5" s="473"/>
      <c r="AE5" s="473"/>
      <c r="AF5" s="473"/>
      <c r="AG5" s="473"/>
      <c r="AH5" s="473"/>
      <c r="AI5" s="473"/>
    </row>
    <row r="6" spans="1:46" ht="30" customHeight="1">
      <c r="A6" s="47"/>
      <c r="B6" s="47"/>
      <c r="C6" s="217">
        <v>2</v>
      </c>
      <c r="D6" s="498"/>
      <c r="E6" s="331"/>
      <c r="F6" s="331"/>
      <c r="G6" s="331"/>
      <c r="H6" s="331"/>
      <c r="I6" s="331"/>
      <c r="J6" s="331"/>
      <c r="K6" s="331"/>
      <c r="L6" s="331"/>
      <c r="M6" s="331"/>
      <c r="N6" s="331"/>
      <c r="O6" s="544"/>
      <c r="P6" s="544"/>
      <c r="Q6" s="544"/>
      <c r="R6" s="544"/>
      <c r="S6" s="544"/>
      <c r="T6" s="544"/>
      <c r="U6" s="544"/>
      <c r="V6" s="544"/>
      <c r="W6" s="544"/>
      <c r="X6" s="545" t="str">
        <f>IFERROR(O6/SUM(O5:W9),"")</f>
        <v/>
      </c>
      <c r="Y6" s="545"/>
      <c r="Z6" s="545"/>
      <c r="AA6" s="545"/>
      <c r="AB6" s="545"/>
      <c r="AC6" s="473"/>
      <c r="AD6" s="473"/>
      <c r="AE6" s="473"/>
      <c r="AF6" s="473"/>
      <c r="AG6" s="473"/>
      <c r="AH6" s="473"/>
      <c r="AI6" s="473"/>
    </row>
    <row r="7" spans="1:46" ht="30" customHeight="1">
      <c r="A7" s="47"/>
      <c r="B7" s="47"/>
      <c r="C7" s="217">
        <v>3</v>
      </c>
      <c r="D7" s="498"/>
      <c r="E7" s="331"/>
      <c r="F7" s="331"/>
      <c r="G7" s="331"/>
      <c r="H7" s="331"/>
      <c r="I7" s="331"/>
      <c r="J7" s="331"/>
      <c r="K7" s="331"/>
      <c r="L7" s="331"/>
      <c r="M7" s="331"/>
      <c r="N7" s="331"/>
      <c r="O7" s="544"/>
      <c r="P7" s="544"/>
      <c r="Q7" s="544"/>
      <c r="R7" s="544"/>
      <c r="S7" s="544"/>
      <c r="T7" s="544"/>
      <c r="U7" s="544"/>
      <c r="V7" s="544"/>
      <c r="W7" s="544"/>
      <c r="X7" s="545" t="str">
        <f>IFERROR(O7/SUM(O5:W9),"")</f>
        <v/>
      </c>
      <c r="Y7" s="545"/>
      <c r="Z7" s="545"/>
      <c r="AA7" s="545"/>
      <c r="AB7" s="545"/>
      <c r="AC7" s="473"/>
      <c r="AD7" s="473"/>
      <c r="AE7" s="473"/>
      <c r="AF7" s="473"/>
      <c r="AG7" s="473"/>
      <c r="AH7" s="473"/>
      <c r="AI7" s="473"/>
    </row>
    <row r="8" spans="1:46" ht="30" customHeight="1">
      <c r="A8" s="47"/>
      <c r="B8" s="47"/>
      <c r="C8" s="217">
        <v>4</v>
      </c>
      <c r="D8" s="498"/>
      <c r="E8" s="331"/>
      <c r="F8" s="331"/>
      <c r="G8" s="331"/>
      <c r="H8" s="331"/>
      <c r="I8" s="331"/>
      <c r="J8" s="331"/>
      <c r="K8" s="331"/>
      <c r="L8" s="331"/>
      <c r="M8" s="331"/>
      <c r="N8" s="331"/>
      <c r="O8" s="544"/>
      <c r="P8" s="544"/>
      <c r="Q8" s="544"/>
      <c r="R8" s="544"/>
      <c r="S8" s="544"/>
      <c r="T8" s="544"/>
      <c r="U8" s="544"/>
      <c r="V8" s="544"/>
      <c r="W8" s="544"/>
      <c r="X8" s="545" t="str">
        <f>IFERROR(O8/SUM(O5:W9),"")</f>
        <v/>
      </c>
      <c r="Y8" s="545"/>
      <c r="Z8" s="545"/>
      <c r="AA8" s="545"/>
      <c r="AB8" s="545"/>
      <c r="AC8" s="473"/>
      <c r="AD8" s="473"/>
      <c r="AE8" s="473"/>
      <c r="AF8" s="473"/>
      <c r="AG8" s="473"/>
      <c r="AH8" s="473"/>
      <c r="AI8" s="473"/>
    </row>
    <row r="9" spans="1:46" ht="30" customHeight="1">
      <c r="A9" s="47"/>
      <c r="B9" s="47"/>
      <c r="C9" s="217">
        <v>5</v>
      </c>
      <c r="D9" s="498"/>
      <c r="E9" s="331"/>
      <c r="F9" s="331"/>
      <c r="G9" s="331"/>
      <c r="H9" s="331"/>
      <c r="I9" s="331"/>
      <c r="J9" s="331"/>
      <c r="K9" s="331"/>
      <c r="L9" s="331"/>
      <c r="M9" s="331"/>
      <c r="N9" s="331"/>
      <c r="O9" s="544"/>
      <c r="P9" s="544"/>
      <c r="Q9" s="544"/>
      <c r="R9" s="544"/>
      <c r="S9" s="544"/>
      <c r="T9" s="544"/>
      <c r="U9" s="544"/>
      <c r="V9" s="544"/>
      <c r="W9" s="544"/>
      <c r="X9" s="545" t="str">
        <f>IFERROR(O9/SUM(O5:W9),"")</f>
        <v/>
      </c>
      <c r="Y9" s="545"/>
      <c r="Z9" s="545"/>
      <c r="AA9" s="545"/>
      <c r="AB9" s="545"/>
      <c r="AC9" s="473"/>
      <c r="AD9" s="473"/>
      <c r="AE9" s="473"/>
      <c r="AF9" s="473"/>
      <c r="AG9" s="473"/>
      <c r="AH9" s="473"/>
      <c r="AI9" s="473"/>
    </row>
    <row r="10" spans="1:46" ht="7.5" customHeight="1">
      <c r="A10" s="23"/>
      <c r="B10" s="22"/>
      <c r="C10" s="21"/>
      <c r="D10" s="21"/>
      <c r="E10" s="38"/>
      <c r="F10" s="38"/>
      <c r="G10" s="38"/>
      <c r="H10" s="38"/>
      <c r="I10" s="38"/>
      <c r="J10" s="38"/>
      <c r="K10" s="38"/>
      <c r="L10" s="38"/>
      <c r="M10" s="38"/>
      <c r="N10" s="38"/>
      <c r="O10" s="38"/>
      <c r="P10" s="103"/>
      <c r="Q10" s="103"/>
      <c r="R10" s="103"/>
      <c r="S10" s="103"/>
      <c r="T10" s="103"/>
      <c r="U10" s="103"/>
      <c r="V10" s="103"/>
      <c r="W10" s="103"/>
      <c r="X10" s="103"/>
      <c r="Y10" s="103"/>
      <c r="Z10" s="103"/>
      <c r="AA10" s="103"/>
      <c r="AB10" s="103"/>
      <c r="AC10" s="103"/>
      <c r="AD10" s="103"/>
      <c r="AE10" s="103"/>
      <c r="AF10" s="103"/>
      <c r="AG10" s="48"/>
      <c r="AJ10"/>
      <c r="AK10"/>
      <c r="AL10"/>
      <c r="AM10"/>
      <c r="AN10"/>
      <c r="AO10"/>
    </row>
    <row r="11" spans="1:46" ht="26.25" customHeight="1">
      <c r="A11" s="23"/>
      <c r="B11" s="22"/>
      <c r="C11" s="21"/>
      <c r="D11" s="44"/>
      <c r="E11" s="317"/>
      <c r="F11" s="317"/>
      <c r="G11" s="317"/>
      <c r="H11" s="317"/>
      <c r="I11" s="317"/>
      <c r="J11" s="317"/>
      <c r="K11" s="317"/>
      <c r="L11" s="317"/>
      <c r="M11" s="317"/>
      <c r="N11" s="317"/>
      <c r="O11" s="317"/>
      <c r="P11" s="317"/>
      <c r="Q11" s="317"/>
      <c r="R11" s="317"/>
      <c r="S11" s="317"/>
      <c r="T11" s="317"/>
      <c r="U11" s="317"/>
      <c r="V11" s="317"/>
      <c r="W11" s="317"/>
      <c r="X11" s="317"/>
      <c r="Y11" s="317"/>
      <c r="Z11" s="317"/>
      <c r="AA11" s="317"/>
      <c r="AB11" s="317"/>
      <c r="AC11" s="317"/>
      <c r="AD11" s="317"/>
      <c r="AE11" s="317"/>
      <c r="AF11" s="317"/>
      <c r="AG11" s="317"/>
      <c r="AH11" s="317"/>
      <c r="AI11" s="317"/>
      <c r="AJ11" s="104" t="s">
        <v>247</v>
      </c>
      <c r="AK11" s="44"/>
      <c r="AL11" s="104"/>
      <c r="AM11" s="44"/>
      <c r="AN11" s="44"/>
      <c r="AO11" s="44"/>
      <c r="AP11" s="44"/>
      <c r="AQ11" s="44"/>
      <c r="AR11" s="44"/>
      <c r="AS11" s="44"/>
      <c r="AT11" s="24"/>
    </row>
    <row r="14" spans="1:46" ht="67.5" customHeight="1">
      <c r="A14" s="247" t="s">
        <v>274</v>
      </c>
      <c r="B14" s="248"/>
      <c r="C14" s="248"/>
      <c r="D14" s="248"/>
      <c r="E14" s="248"/>
      <c r="F14" s="248"/>
      <c r="G14" s="248"/>
      <c r="H14" s="248"/>
      <c r="I14" s="248"/>
      <c r="J14" s="248"/>
      <c r="K14" s="248"/>
      <c r="L14" s="248"/>
      <c r="M14" s="248"/>
      <c r="N14" s="248"/>
      <c r="O14" s="248"/>
      <c r="P14" s="248"/>
      <c r="Q14" s="248"/>
      <c r="R14" s="248"/>
      <c r="S14" s="248"/>
      <c r="T14" s="248"/>
      <c r="U14" s="248"/>
      <c r="V14" s="248"/>
      <c r="W14" s="248"/>
      <c r="X14" s="248"/>
      <c r="Y14" s="248"/>
      <c r="Z14" s="248"/>
      <c r="AA14" s="248"/>
      <c r="AB14" s="248"/>
      <c r="AC14" s="248"/>
      <c r="AD14" s="248"/>
      <c r="AE14" s="248"/>
      <c r="AF14" s="248"/>
      <c r="AG14" s="248"/>
      <c r="AH14" s="248"/>
      <c r="AI14" s="249"/>
    </row>
    <row r="20" spans="16:16">
      <c r="P20" s="227"/>
    </row>
  </sheetData>
  <mergeCells count="27">
    <mergeCell ref="A14:AI14"/>
    <mergeCell ref="D8:N8"/>
    <mergeCell ref="O8:W8"/>
    <mergeCell ref="X8:AB8"/>
    <mergeCell ref="AC8:AI8"/>
    <mergeCell ref="D9:N9"/>
    <mergeCell ref="O9:W9"/>
    <mergeCell ref="X9:AB9"/>
    <mergeCell ref="AC9:AI9"/>
    <mergeCell ref="E11:AI11"/>
    <mergeCell ref="D6:N6"/>
    <mergeCell ref="O6:W6"/>
    <mergeCell ref="X6:AB6"/>
    <mergeCell ref="AC6:AI6"/>
    <mergeCell ref="D7:N7"/>
    <mergeCell ref="O7:W7"/>
    <mergeCell ref="X7:AB7"/>
    <mergeCell ref="AC7:AI7"/>
    <mergeCell ref="D5:N5"/>
    <mergeCell ref="O5:W5"/>
    <mergeCell ref="X5:AB5"/>
    <mergeCell ref="AC5:AI5"/>
    <mergeCell ref="B2:AI2"/>
    <mergeCell ref="C4:N4"/>
    <mergeCell ref="O4:W4"/>
    <mergeCell ref="X4:AB4"/>
    <mergeCell ref="AC4:AI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sheetPr>
    <tabColor rgb="FFFF0000"/>
  </sheetPr>
  <dimension ref="A2:AT20"/>
  <sheetViews>
    <sheetView showZeros="0" view="pageBreakPreview" zoomScaleNormal="100" zoomScaleSheetLayoutView="100" workbookViewId="0">
      <selection activeCell="D24" sqref="D24"/>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6" s="1" customFormat="1" ht="20.25" customHeight="1">
      <c r="A2" s="251" t="s">
        <v>326</v>
      </c>
      <c r="B2" s="251"/>
      <c r="C2" s="251"/>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c r="AJ2" s="251"/>
      <c r="AK2" s="251"/>
      <c r="AP2"/>
      <c r="AQ2"/>
      <c r="AR2"/>
      <c r="AS2"/>
      <c r="AT2"/>
    </row>
    <row r="3" spans="1:46" s="1" customFormat="1">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c r="AP3"/>
      <c r="AQ3"/>
      <c r="AR3"/>
      <c r="AS3"/>
      <c r="AT3"/>
    </row>
    <row r="4" spans="1:46" s="1" customFormat="1" ht="30" customHeight="1">
      <c r="A4" s="47"/>
      <c r="B4" s="47"/>
      <c r="C4" s="353" t="s">
        <v>314</v>
      </c>
      <c r="D4" s="271"/>
      <c r="E4" s="271"/>
      <c r="F4" s="271"/>
      <c r="G4" s="271"/>
      <c r="H4" s="271"/>
      <c r="I4" s="271"/>
      <c r="J4" s="271"/>
      <c r="K4" s="271"/>
      <c r="L4" s="271"/>
      <c r="M4" s="271"/>
      <c r="N4" s="521"/>
      <c r="O4" s="531" t="s">
        <v>283</v>
      </c>
      <c r="P4" s="532"/>
      <c r="Q4" s="532"/>
      <c r="R4" s="532"/>
      <c r="S4" s="532"/>
      <c r="T4" s="532"/>
      <c r="U4" s="532"/>
      <c r="V4" s="533"/>
      <c r="W4" s="531" t="s">
        <v>276</v>
      </c>
      <c r="X4" s="532"/>
      <c r="Y4" s="532"/>
      <c r="Z4" s="532"/>
      <c r="AA4" s="532"/>
      <c r="AB4" s="532"/>
      <c r="AC4" s="532"/>
      <c r="AD4" s="533"/>
      <c r="AE4" s="531" t="s">
        <v>277</v>
      </c>
      <c r="AF4" s="532"/>
      <c r="AG4" s="532"/>
      <c r="AH4" s="532"/>
      <c r="AI4" s="532"/>
      <c r="AJ4" s="532"/>
      <c r="AK4" s="533"/>
      <c r="AP4"/>
      <c r="AQ4"/>
      <c r="AR4"/>
      <c r="AS4"/>
      <c r="AT4"/>
    </row>
    <row r="5" spans="1:46" s="1" customFormat="1" ht="30" customHeight="1">
      <c r="A5" s="47"/>
      <c r="B5" s="47"/>
      <c r="C5" s="534" t="s">
        <v>278</v>
      </c>
      <c r="D5" s="535"/>
      <c r="E5" s="535"/>
      <c r="F5" s="535"/>
      <c r="G5" s="536"/>
      <c r="H5" s="353" t="s">
        <v>328</v>
      </c>
      <c r="I5" s="271"/>
      <c r="J5" s="271"/>
      <c r="K5" s="271"/>
      <c r="L5" s="271"/>
      <c r="M5" s="271"/>
      <c r="N5" s="521"/>
      <c r="O5" s="522"/>
      <c r="P5" s="523"/>
      <c r="Q5" s="523"/>
      <c r="R5" s="523"/>
      <c r="S5" s="523"/>
      <c r="T5" s="523"/>
      <c r="U5" s="523"/>
      <c r="V5" s="524"/>
      <c r="W5" s="528">
        <f>IFERROR(O5/$O$14,"")</f>
        <v>0</v>
      </c>
      <c r="X5" s="529"/>
      <c r="Y5" s="529"/>
      <c r="Z5" s="529"/>
      <c r="AA5" s="529"/>
      <c r="AB5" s="529"/>
      <c r="AC5" s="529"/>
      <c r="AD5" s="530"/>
      <c r="AE5" s="518"/>
      <c r="AF5" s="519"/>
      <c r="AG5" s="519"/>
      <c r="AH5" s="519"/>
      <c r="AI5" s="519"/>
      <c r="AJ5" s="519"/>
      <c r="AK5" s="520"/>
      <c r="AP5"/>
      <c r="AQ5"/>
      <c r="AR5"/>
      <c r="AS5"/>
      <c r="AT5"/>
    </row>
    <row r="6" spans="1:46" s="1" customFormat="1" ht="30" customHeight="1">
      <c r="A6" s="47"/>
      <c r="B6" s="47"/>
      <c r="C6" s="537"/>
      <c r="D6" s="538"/>
      <c r="E6" s="538"/>
      <c r="F6" s="538"/>
      <c r="G6" s="539"/>
      <c r="H6" s="353" t="s">
        <v>329</v>
      </c>
      <c r="I6" s="271"/>
      <c r="J6" s="271"/>
      <c r="K6" s="271"/>
      <c r="L6" s="271"/>
      <c r="M6" s="271"/>
      <c r="N6" s="521"/>
      <c r="O6" s="522"/>
      <c r="P6" s="523"/>
      <c r="Q6" s="523"/>
      <c r="R6" s="523"/>
      <c r="S6" s="523"/>
      <c r="T6" s="523"/>
      <c r="U6" s="523"/>
      <c r="V6" s="524"/>
      <c r="W6" s="515">
        <f>IFERROR(O6/$O$14,"")</f>
        <v>0</v>
      </c>
      <c r="X6" s="516"/>
      <c r="Y6" s="516"/>
      <c r="Z6" s="516"/>
      <c r="AA6" s="516"/>
      <c r="AB6" s="516"/>
      <c r="AC6" s="516"/>
      <c r="AD6" s="517"/>
      <c r="AE6" s="518"/>
      <c r="AF6" s="519"/>
      <c r="AG6" s="519"/>
      <c r="AH6" s="519"/>
      <c r="AI6" s="519"/>
      <c r="AJ6" s="519"/>
      <c r="AK6" s="520"/>
      <c r="AP6"/>
      <c r="AQ6"/>
      <c r="AR6"/>
      <c r="AS6"/>
      <c r="AT6"/>
    </row>
    <row r="7" spans="1:46" s="1" customFormat="1" ht="30" customHeight="1">
      <c r="A7" s="47"/>
      <c r="B7" s="47"/>
      <c r="C7" s="540"/>
      <c r="D7" s="541"/>
      <c r="E7" s="541"/>
      <c r="F7" s="541"/>
      <c r="G7" s="542"/>
      <c r="H7" s="353" t="s">
        <v>1145</v>
      </c>
      <c r="I7" s="271"/>
      <c r="J7" s="271"/>
      <c r="K7" s="271"/>
      <c r="L7" s="271"/>
      <c r="M7" s="271"/>
      <c r="N7" s="521"/>
      <c r="O7" s="522">
        <f>SUM('3부.Ⅳ.1'!L8:L36)</f>
        <v>65000000</v>
      </c>
      <c r="P7" s="523"/>
      <c r="Q7" s="523"/>
      <c r="R7" s="523"/>
      <c r="S7" s="523"/>
      <c r="T7" s="523"/>
      <c r="U7" s="523"/>
      <c r="V7" s="524"/>
      <c r="W7" s="515">
        <f t="shared" ref="W7:W13" si="0">IFERROR(O7/$O$14,"")</f>
        <v>0.65990483502221764</v>
      </c>
      <c r="X7" s="516"/>
      <c r="Y7" s="516"/>
      <c r="Z7" s="516"/>
      <c r="AA7" s="516"/>
      <c r="AB7" s="516"/>
      <c r="AC7" s="516"/>
      <c r="AD7" s="517"/>
      <c r="AE7" s="553"/>
      <c r="AF7" s="554"/>
      <c r="AG7" s="554"/>
      <c r="AH7" s="554"/>
      <c r="AI7" s="554"/>
      <c r="AJ7" s="554"/>
      <c r="AK7" s="555"/>
      <c r="AP7"/>
      <c r="AQ7"/>
      <c r="AR7"/>
      <c r="AS7"/>
      <c r="AT7"/>
    </row>
    <row r="8" spans="1:46" s="1" customFormat="1" ht="30" customHeight="1">
      <c r="A8" s="47"/>
      <c r="B8" s="47"/>
      <c r="C8" s="534" t="s">
        <v>286</v>
      </c>
      <c r="D8" s="535"/>
      <c r="E8" s="535"/>
      <c r="F8" s="535"/>
      <c r="G8" s="536"/>
      <c r="H8" s="353" t="s">
        <v>331</v>
      </c>
      <c r="I8" s="271"/>
      <c r="J8" s="271"/>
      <c r="K8" s="271"/>
      <c r="L8" s="271"/>
      <c r="M8" s="271"/>
      <c r="N8" s="521"/>
      <c r="O8" s="522"/>
      <c r="P8" s="523"/>
      <c r="Q8" s="523"/>
      <c r="R8" s="523"/>
      <c r="S8" s="523"/>
      <c r="T8" s="523"/>
      <c r="U8" s="523"/>
      <c r="V8" s="524"/>
      <c r="W8" s="515">
        <f>IFERROR(O8/$O$14,"")</f>
        <v>0</v>
      </c>
      <c r="X8" s="516"/>
      <c r="Y8" s="516"/>
      <c r="Z8" s="516"/>
      <c r="AA8" s="516"/>
      <c r="AB8" s="516"/>
      <c r="AC8" s="516"/>
      <c r="AD8" s="517"/>
      <c r="AE8" s="518"/>
      <c r="AF8" s="519"/>
      <c r="AG8" s="519"/>
      <c r="AH8" s="519"/>
      <c r="AI8" s="519"/>
      <c r="AJ8" s="519"/>
      <c r="AK8" s="520"/>
      <c r="AP8"/>
      <c r="AQ8"/>
      <c r="AR8"/>
      <c r="AS8"/>
      <c r="AT8"/>
    </row>
    <row r="9" spans="1:46" s="1" customFormat="1" ht="30" customHeight="1">
      <c r="A9" s="47"/>
      <c r="B9" s="47"/>
      <c r="C9" s="537"/>
      <c r="D9" s="538"/>
      <c r="E9" s="538"/>
      <c r="F9" s="538"/>
      <c r="G9" s="539"/>
      <c r="H9" s="353" t="s">
        <v>332</v>
      </c>
      <c r="I9" s="271"/>
      <c r="J9" s="271"/>
      <c r="K9" s="271"/>
      <c r="L9" s="271"/>
      <c r="M9" s="271"/>
      <c r="N9" s="521"/>
      <c r="O9" s="522"/>
      <c r="P9" s="523"/>
      <c r="Q9" s="523"/>
      <c r="R9" s="523"/>
      <c r="S9" s="523"/>
      <c r="T9" s="523"/>
      <c r="U9" s="523"/>
      <c r="V9" s="524"/>
      <c r="W9" s="515">
        <f>IFERROR(O9/$O$14,"")</f>
        <v>0</v>
      </c>
      <c r="X9" s="516"/>
      <c r="Y9" s="516"/>
      <c r="Z9" s="516"/>
      <c r="AA9" s="516"/>
      <c r="AB9" s="516"/>
      <c r="AC9" s="516"/>
      <c r="AD9" s="517"/>
      <c r="AE9" s="518"/>
      <c r="AF9" s="519"/>
      <c r="AG9" s="519"/>
      <c r="AH9" s="519"/>
      <c r="AI9" s="519"/>
      <c r="AJ9" s="519"/>
      <c r="AK9" s="520"/>
      <c r="AP9"/>
      <c r="AQ9"/>
      <c r="AR9"/>
      <c r="AS9"/>
      <c r="AT9"/>
    </row>
    <row r="10" spans="1:46" s="1" customFormat="1" ht="30" customHeight="1">
      <c r="A10" s="47"/>
      <c r="B10" s="47"/>
      <c r="C10" s="540"/>
      <c r="D10" s="541"/>
      <c r="E10" s="541"/>
      <c r="F10" s="541"/>
      <c r="G10" s="542"/>
      <c r="H10" s="353" t="s">
        <v>330</v>
      </c>
      <c r="I10" s="271"/>
      <c r="J10" s="271"/>
      <c r="K10" s="271"/>
      <c r="L10" s="271"/>
      <c r="M10" s="271"/>
      <c r="N10" s="521"/>
      <c r="O10" s="522"/>
      <c r="P10" s="523"/>
      <c r="Q10" s="523"/>
      <c r="R10" s="523"/>
      <c r="S10" s="523"/>
      <c r="T10" s="523"/>
      <c r="U10" s="523"/>
      <c r="V10" s="524"/>
      <c r="W10" s="515">
        <f t="shared" si="0"/>
        <v>0</v>
      </c>
      <c r="X10" s="516"/>
      <c r="Y10" s="516"/>
      <c r="Z10" s="516"/>
      <c r="AA10" s="516"/>
      <c r="AB10" s="516"/>
      <c r="AC10" s="516"/>
      <c r="AD10" s="517"/>
      <c r="AE10" s="518"/>
      <c r="AF10" s="519"/>
      <c r="AG10" s="519"/>
      <c r="AH10" s="519"/>
      <c r="AI10" s="519"/>
      <c r="AJ10" s="519"/>
      <c r="AK10" s="520"/>
      <c r="AP10"/>
      <c r="AQ10"/>
      <c r="AR10"/>
      <c r="AS10"/>
      <c r="AT10"/>
    </row>
    <row r="11" spans="1:46" s="1" customFormat="1" ht="30" customHeight="1">
      <c r="A11" s="47"/>
      <c r="B11" s="47"/>
      <c r="C11" s="353" t="s">
        <v>202</v>
      </c>
      <c r="D11" s="271"/>
      <c r="E11" s="271"/>
      <c r="F11" s="271"/>
      <c r="G11" s="521"/>
      <c r="H11" s="353" t="s">
        <v>333</v>
      </c>
      <c r="I11" s="271"/>
      <c r="J11" s="271"/>
      <c r="K11" s="271"/>
      <c r="L11" s="271"/>
      <c r="M11" s="271"/>
      <c r="N11" s="521"/>
      <c r="O11" s="522"/>
      <c r="P11" s="523"/>
      <c r="Q11" s="523"/>
      <c r="R11" s="523"/>
      <c r="S11" s="523"/>
      <c r="T11" s="523"/>
      <c r="U11" s="523"/>
      <c r="V11" s="524"/>
      <c r="W11" s="515">
        <f>IFERROR(O11/$O$14,"")</f>
        <v>0</v>
      </c>
      <c r="X11" s="516"/>
      <c r="Y11" s="516"/>
      <c r="Z11" s="516"/>
      <c r="AA11" s="516"/>
      <c r="AB11" s="516"/>
      <c r="AC11" s="516"/>
      <c r="AD11" s="517"/>
      <c r="AE11" s="518"/>
      <c r="AF11" s="519"/>
      <c r="AG11" s="519"/>
      <c r="AH11" s="519"/>
      <c r="AI11" s="519"/>
      <c r="AJ11" s="519"/>
      <c r="AK11" s="520"/>
      <c r="AP11"/>
      <c r="AQ11"/>
      <c r="AR11"/>
      <c r="AS11"/>
      <c r="AT11"/>
    </row>
    <row r="12" spans="1:46" s="1" customFormat="1" ht="30" customHeight="1">
      <c r="A12" s="47"/>
      <c r="B12" s="47"/>
      <c r="C12" s="353" t="s">
        <v>290</v>
      </c>
      <c r="D12" s="271"/>
      <c r="E12" s="271"/>
      <c r="F12" s="271"/>
      <c r="G12" s="521"/>
      <c r="H12" s="353" t="s">
        <v>334</v>
      </c>
      <c r="I12" s="271"/>
      <c r="J12" s="271"/>
      <c r="K12" s="271"/>
      <c r="L12" s="271"/>
      <c r="M12" s="271"/>
      <c r="N12" s="521"/>
      <c r="O12" s="522"/>
      <c r="P12" s="523"/>
      <c r="Q12" s="523"/>
      <c r="R12" s="523"/>
      <c r="S12" s="523"/>
      <c r="T12" s="523"/>
      <c r="U12" s="523"/>
      <c r="V12" s="524"/>
      <c r="W12" s="515">
        <f>IFERROR(O12/$O$14,"")</f>
        <v>0</v>
      </c>
      <c r="X12" s="516"/>
      <c r="Y12" s="516"/>
      <c r="Z12" s="516"/>
      <c r="AA12" s="516"/>
      <c r="AB12" s="516"/>
      <c r="AC12" s="516"/>
      <c r="AD12" s="517"/>
      <c r="AE12" s="518"/>
      <c r="AF12" s="519"/>
      <c r="AG12" s="519"/>
      <c r="AH12" s="519"/>
      <c r="AI12" s="519"/>
      <c r="AJ12" s="519"/>
      <c r="AK12" s="520"/>
      <c r="AP12"/>
      <c r="AQ12"/>
      <c r="AR12"/>
      <c r="AS12"/>
      <c r="AT12"/>
    </row>
    <row r="13" spans="1:46" s="1" customFormat="1" ht="30" customHeight="1">
      <c r="A13" s="47"/>
      <c r="B13" s="47"/>
      <c r="C13" s="349" t="s">
        <v>292</v>
      </c>
      <c r="D13" s="349"/>
      <c r="E13" s="349"/>
      <c r="F13" s="349"/>
      <c r="G13" s="349"/>
      <c r="H13" s="349"/>
      <c r="I13" s="349"/>
      <c r="J13" s="349"/>
      <c r="K13" s="349"/>
      <c r="L13" s="349"/>
      <c r="M13" s="349"/>
      <c r="N13" s="349"/>
      <c r="O13" s="522">
        <f>SUM('3부.Ⅳ.1'!Q8:Q36,'5부.Ⅱ'!O70:T70)</f>
        <v>33499051</v>
      </c>
      <c r="P13" s="523"/>
      <c r="Q13" s="523"/>
      <c r="R13" s="523"/>
      <c r="S13" s="523"/>
      <c r="T13" s="523"/>
      <c r="U13" s="523"/>
      <c r="V13" s="524"/>
      <c r="W13" s="515">
        <f t="shared" si="0"/>
        <v>0.34009516497778236</v>
      </c>
      <c r="X13" s="516"/>
      <c r="Y13" s="516"/>
      <c r="Z13" s="516"/>
      <c r="AA13" s="516"/>
      <c r="AB13" s="516"/>
      <c r="AC13" s="516"/>
      <c r="AD13" s="517"/>
      <c r="AE13" s="518"/>
      <c r="AF13" s="519"/>
      <c r="AG13" s="519"/>
      <c r="AH13" s="519"/>
      <c r="AI13" s="519"/>
      <c r="AJ13" s="519"/>
      <c r="AK13" s="520"/>
      <c r="AP13"/>
      <c r="AQ13"/>
      <c r="AR13"/>
      <c r="AS13"/>
      <c r="AT13"/>
    </row>
    <row r="14" spans="1:46" s="1" customFormat="1" ht="30" customHeight="1">
      <c r="A14" s="47"/>
      <c r="B14" s="47"/>
      <c r="C14" s="349" t="s">
        <v>335</v>
      </c>
      <c r="D14" s="349"/>
      <c r="E14" s="349"/>
      <c r="F14" s="349"/>
      <c r="G14" s="349"/>
      <c r="H14" s="349"/>
      <c r="I14" s="349"/>
      <c r="J14" s="349"/>
      <c r="K14" s="349"/>
      <c r="L14" s="349"/>
      <c r="M14" s="349"/>
      <c r="N14" s="349"/>
      <c r="O14" s="525">
        <f>SUM(O5:V13)</f>
        <v>98499051</v>
      </c>
      <c r="P14" s="526"/>
      <c r="Q14" s="526"/>
      <c r="R14" s="526"/>
      <c r="S14" s="526"/>
      <c r="T14" s="526"/>
      <c r="U14" s="526"/>
      <c r="V14" s="527"/>
      <c r="W14" s="528">
        <f>SUM(W5:AD13)</f>
        <v>1</v>
      </c>
      <c r="X14" s="529"/>
      <c r="Y14" s="529"/>
      <c r="Z14" s="529"/>
      <c r="AA14" s="529"/>
      <c r="AB14" s="529"/>
      <c r="AC14" s="529"/>
      <c r="AD14" s="530"/>
      <c r="AE14" s="531"/>
      <c r="AF14" s="532"/>
      <c r="AG14" s="532"/>
      <c r="AH14" s="532"/>
      <c r="AI14" s="532"/>
      <c r="AJ14" s="532"/>
      <c r="AK14" s="533"/>
      <c r="AM14" s="1" t="b">
        <f>O14=SUM('5부.Ⅱ'!O60:T60,'5부.Ⅱ'!O18:T18)</f>
        <v>1</v>
      </c>
      <c r="AN14" s="1" t="s">
        <v>1167</v>
      </c>
      <c r="AP14"/>
      <c r="AQ14"/>
      <c r="AR14"/>
      <c r="AS14"/>
      <c r="AT14"/>
    </row>
    <row r="15" spans="1:46" ht="18.75" customHeight="1">
      <c r="C15" s="44" t="s">
        <v>281</v>
      </c>
      <c r="D15" s="102"/>
      <c r="E15" s="466" t="s">
        <v>336</v>
      </c>
      <c r="F15" s="466"/>
      <c r="G15" s="466"/>
      <c r="H15" s="466"/>
      <c r="I15" s="466"/>
      <c r="J15" s="466"/>
      <c r="K15" s="466"/>
      <c r="L15" s="466"/>
      <c r="M15" s="466"/>
      <c r="N15" s="466"/>
      <c r="O15" s="466"/>
      <c r="P15" s="466"/>
      <c r="Q15" s="466"/>
      <c r="R15" s="466"/>
      <c r="S15" s="466"/>
      <c r="T15" s="466"/>
      <c r="U15" s="466"/>
      <c r="V15" s="466"/>
      <c r="W15" s="466"/>
      <c r="X15" s="466"/>
      <c r="Y15" s="466"/>
      <c r="Z15" s="466"/>
      <c r="AA15" s="466"/>
      <c r="AB15" s="466"/>
      <c r="AC15" s="466"/>
      <c r="AD15" s="466"/>
      <c r="AE15" s="466"/>
      <c r="AF15" s="466"/>
      <c r="AG15" s="466"/>
      <c r="AH15" s="466"/>
      <c r="AI15" s="466"/>
      <c r="AJ15" s="44"/>
      <c r="AK15" s="44"/>
    </row>
    <row r="16" spans="1:46" ht="18.75" customHeight="1">
      <c r="A16" s="17"/>
      <c r="B16" s="106"/>
      <c r="C16" s="106"/>
      <c r="D16" s="45"/>
      <c r="E16" s="508" t="s">
        <v>337</v>
      </c>
      <c r="F16" s="508"/>
      <c r="G16" s="508"/>
      <c r="H16" s="508"/>
      <c r="I16" s="508"/>
      <c r="J16" s="508"/>
      <c r="K16" s="508"/>
      <c r="L16" s="508"/>
      <c r="M16" s="508"/>
      <c r="N16" s="508"/>
      <c r="O16" s="508"/>
      <c r="P16" s="508"/>
      <c r="Q16" s="508"/>
      <c r="R16" s="508"/>
      <c r="S16" s="508"/>
      <c r="T16" s="508"/>
      <c r="U16" s="508"/>
      <c r="V16" s="508"/>
      <c r="W16" s="508"/>
      <c r="X16" s="508"/>
      <c r="Y16" s="508"/>
      <c r="Z16" s="508"/>
      <c r="AA16" s="508"/>
      <c r="AB16" s="508"/>
      <c r="AC16" s="508"/>
      <c r="AD16" s="508"/>
      <c r="AE16" s="508"/>
      <c r="AF16" s="508"/>
      <c r="AG16" s="508"/>
      <c r="AH16" s="508"/>
      <c r="AI16" s="21"/>
      <c r="AJ16" s="21"/>
      <c r="AK16" s="21"/>
      <c r="AL16" s="14"/>
      <c r="AO16"/>
    </row>
    <row r="17" spans="1:46" ht="26.25" customHeight="1">
      <c r="A17" s="23"/>
      <c r="B17" s="22"/>
      <c r="C17" s="21"/>
      <c r="D17" s="21"/>
      <c r="E17" s="495" t="s">
        <v>1146</v>
      </c>
      <c r="F17" s="495"/>
      <c r="G17" s="495"/>
      <c r="H17" s="495"/>
      <c r="I17" s="495"/>
      <c r="J17" s="495"/>
      <c r="K17" s="495"/>
      <c r="L17" s="495"/>
      <c r="M17" s="495"/>
      <c r="N17" s="495"/>
      <c r="O17" s="495"/>
      <c r="P17" s="495"/>
      <c r="Q17" s="495"/>
      <c r="R17" s="495"/>
      <c r="S17" s="495"/>
      <c r="T17" s="495"/>
      <c r="U17" s="495"/>
      <c r="V17" s="495"/>
      <c r="W17" s="495"/>
      <c r="X17" s="495"/>
      <c r="Y17" s="495"/>
      <c r="Z17" s="495"/>
      <c r="AA17" s="495"/>
      <c r="AB17" s="495"/>
      <c r="AC17" s="495"/>
      <c r="AD17" s="495"/>
      <c r="AE17" s="495"/>
      <c r="AF17" s="495"/>
      <c r="AG17" s="495"/>
      <c r="AH17" s="495"/>
      <c r="AI17" s="495"/>
      <c r="AJ17" s="495"/>
      <c r="AK17" s="495"/>
      <c r="AL17" s="87" t="s">
        <v>221</v>
      </c>
      <c r="AP17" s="1"/>
      <c r="AQ17" s="1"/>
      <c r="AR17" s="1"/>
      <c r="AS17" s="1"/>
      <c r="AT17" s="1"/>
    </row>
    <row r="20" spans="1:46">
      <c r="P20" s="227"/>
    </row>
  </sheetData>
  <sheetProtection formatCells="0" formatRows="0"/>
  <protectedRanges>
    <protectedRange sqref="AE5:AK13" name="범위1"/>
    <protectedRange sqref="D15:E15 A16:AK26" name="범위2"/>
  </protectedRanges>
  <mergeCells count="52">
    <mergeCell ref="A2:AK2"/>
    <mergeCell ref="C4:N4"/>
    <mergeCell ref="O4:V4"/>
    <mergeCell ref="W4:AD4"/>
    <mergeCell ref="AE4:AK4"/>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O9:V9"/>
    <mergeCell ref="W9:AD9"/>
    <mergeCell ref="AE9:AK9"/>
    <mergeCell ref="W7:AD7"/>
    <mergeCell ref="AE7:AK7"/>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E16:AH16"/>
    <mergeCell ref="E17:AK17"/>
    <mergeCell ref="C13:N13"/>
    <mergeCell ref="O13:V13"/>
    <mergeCell ref="W13:AD13"/>
    <mergeCell ref="AE13:AK13"/>
    <mergeCell ref="C14:N14"/>
    <mergeCell ref="O14:V14"/>
    <mergeCell ref="W14:AD14"/>
    <mergeCell ref="AE14:AK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sheetPr>
    <tabColor rgb="FFFF0000"/>
  </sheetPr>
  <dimension ref="A1:AU41"/>
  <sheetViews>
    <sheetView showZeros="0" view="pageBreakPreview" topLeftCell="A28" zoomScaleNormal="100" zoomScaleSheetLayoutView="100" workbookViewId="0">
      <selection activeCell="C24" sqref="C24:J24"/>
    </sheetView>
  </sheetViews>
  <sheetFormatPr defaultRowHeight="17.399999999999999"/>
  <cols>
    <col min="1" max="4" width="1.09765625" style="1" customWidth="1"/>
    <col min="5" max="10" width="2.5" style="1" customWidth="1"/>
    <col min="11" max="17" width="13.69921875" style="1" customWidth="1"/>
    <col min="18" max="18" width="6" style="1" customWidth="1"/>
    <col min="19" max="19" width="28.3984375" style="1" customWidth="1"/>
    <col min="20" max="24" width="9" style="1"/>
  </cols>
  <sheetData>
    <row r="1" spans="1:25">
      <c r="T1"/>
      <c r="U1"/>
      <c r="V1"/>
      <c r="W1"/>
      <c r="X1"/>
    </row>
    <row r="2" spans="1:25" ht="20.25" customHeight="1">
      <c r="A2" s="251" t="s">
        <v>368</v>
      </c>
      <c r="B2" s="251"/>
      <c r="C2" s="251"/>
      <c r="D2" s="251"/>
      <c r="E2" s="251"/>
      <c r="F2" s="251"/>
      <c r="G2" s="251"/>
      <c r="H2" s="251"/>
      <c r="I2" s="251"/>
      <c r="J2" s="251"/>
      <c r="K2" s="251"/>
      <c r="L2" s="251"/>
      <c r="M2" s="251"/>
      <c r="N2" s="251"/>
      <c r="O2" s="251"/>
      <c r="P2" s="251"/>
      <c r="T2"/>
      <c r="U2"/>
      <c r="V2"/>
      <c r="W2"/>
      <c r="X2"/>
    </row>
    <row r="3" spans="1:25">
      <c r="A3" s="17"/>
      <c r="B3" s="17"/>
      <c r="C3" s="17"/>
      <c r="D3" s="17"/>
      <c r="E3" s="17"/>
      <c r="F3" s="17"/>
      <c r="G3" s="17"/>
      <c r="H3" s="17"/>
      <c r="I3" s="17"/>
      <c r="J3" s="17"/>
      <c r="K3" s="17"/>
      <c r="L3" s="17"/>
      <c r="M3" s="17"/>
      <c r="N3" s="17"/>
      <c r="O3" s="17"/>
      <c r="P3" s="17"/>
      <c r="T3"/>
      <c r="U3"/>
      <c r="V3"/>
      <c r="W3"/>
      <c r="X3"/>
    </row>
    <row r="4" spans="1:25" ht="18.75" customHeight="1">
      <c r="A4" s="17"/>
      <c r="B4" s="251" t="s">
        <v>366</v>
      </c>
      <c r="C4" s="251"/>
      <c r="D4" s="251"/>
      <c r="E4" s="251"/>
      <c r="F4" s="251"/>
      <c r="G4" s="251"/>
      <c r="H4" s="251"/>
      <c r="I4" s="251"/>
      <c r="J4" s="251"/>
      <c r="K4" s="251"/>
      <c r="L4" s="251"/>
      <c r="M4" s="251"/>
      <c r="N4" s="251"/>
      <c r="O4" s="251"/>
      <c r="P4" s="251"/>
      <c r="T4"/>
      <c r="U4"/>
      <c r="V4"/>
      <c r="W4"/>
      <c r="X4"/>
    </row>
    <row r="5" spans="1:25" s="1" customFormat="1" ht="19.5" customHeight="1">
      <c r="A5" s="17"/>
      <c r="B5" s="17"/>
      <c r="C5" s="17"/>
      <c r="D5" s="17"/>
      <c r="E5" s="17"/>
      <c r="F5" s="17"/>
      <c r="G5" s="17"/>
      <c r="H5" s="17"/>
      <c r="I5" s="17"/>
      <c r="J5" s="17"/>
      <c r="K5" s="17"/>
      <c r="L5" s="17"/>
      <c r="M5" s="17"/>
      <c r="N5" s="17"/>
      <c r="O5" s="17"/>
      <c r="P5" s="17"/>
      <c r="Y5"/>
    </row>
    <row r="6" spans="1:25" s="1" customFormat="1" ht="18.75" customHeight="1">
      <c r="A6" s="17"/>
      <c r="B6" s="106"/>
      <c r="C6" s="106"/>
      <c r="D6" s="106"/>
      <c r="E6" s="106"/>
      <c r="F6" s="106"/>
      <c r="G6" s="106"/>
      <c r="H6" s="106"/>
      <c r="I6" s="106"/>
      <c r="J6" s="106"/>
      <c r="K6" s="207"/>
      <c r="L6" s="106"/>
      <c r="M6" s="106"/>
      <c r="N6" s="106"/>
      <c r="O6" s="106"/>
      <c r="Q6" s="112" t="s">
        <v>367</v>
      </c>
      <c r="Y6"/>
    </row>
    <row r="7" spans="1:25" s="1" customFormat="1" ht="30" customHeight="1">
      <c r="A7" s="47"/>
      <c r="B7" s="47"/>
      <c r="C7" s="557" t="s">
        <v>338</v>
      </c>
      <c r="D7" s="557"/>
      <c r="E7" s="557"/>
      <c r="F7" s="557"/>
      <c r="G7" s="557"/>
      <c r="H7" s="557"/>
      <c r="I7" s="557"/>
      <c r="J7" s="557"/>
      <c r="K7" s="209" t="s">
        <v>1084</v>
      </c>
      <c r="L7" s="110" t="s">
        <v>1144</v>
      </c>
      <c r="M7" s="110"/>
      <c r="N7" s="110"/>
      <c r="O7" s="109" t="s">
        <v>369</v>
      </c>
      <c r="P7" s="109" t="s">
        <v>370</v>
      </c>
      <c r="Q7" s="210" t="s">
        <v>1085</v>
      </c>
      <c r="Y7"/>
    </row>
    <row r="8" spans="1:25" s="1" customFormat="1" ht="30" customHeight="1">
      <c r="A8" s="47"/>
      <c r="B8" s="47"/>
      <c r="C8" s="557" t="s">
        <v>327</v>
      </c>
      <c r="D8" s="557"/>
      <c r="E8" s="557"/>
      <c r="F8" s="557"/>
      <c r="G8" s="557"/>
      <c r="H8" s="557"/>
      <c r="I8" s="557"/>
      <c r="J8" s="557"/>
      <c r="K8" s="221">
        <f>SUM(L8:Q8)</f>
        <v>0</v>
      </c>
      <c r="L8" s="117"/>
      <c r="M8" s="117"/>
      <c r="N8" s="117"/>
      <c r="O8" s="117"/>
      <c r="P8" s="117"/>
      <c r="Q8" s="211"/>
      <c r="Y8"/>
    </row>
    <row r="9" spans="1:25" s="1" customFormat="1" ht="30" customHeight="1">
      <c r="A9" s="47"/>
      <c r="B9" s="47"/>
      <c r="C9" s="557" t="s">
        <v>339</v>
      </c>
      <c r="D9" s="557"/>
      <c r="E9" s="557"/>
      <c r="F9" s="557"/>
      <c r="G9" s="557"/>
      <c r="H9" s="557"/>
      <c r="I9" s="557"/>
      <c r="J9" s="557"/>
      <c r="K9" s="221">
        <f t="shared" ref="K9:K35" si="0">SUM(L9:Q9)</f>
        <v>4300000</v>
      </c>
      <c r="L9" s="117"/>
      <c r="M9" s="117"/>
      <c r="N9" s="117"/>
      <c r="O9" s="117"/>
      <c r="P9" s="117"/>
      <c r="Q9" s="224">
        <f>SUM('5부.Ⅱ'!O20:T20)</f>
        <v>4300000</v>
      </c>
      <c r="S9" s="232" t="s">
        <v>1165</v>
      </c>
      <c r="Y9"/>
    </row>
    <row r="10" spans="1:25" s="1" customFormat="1" ht="30" customHeight="1">
      <c r="A10" s="47"/>
      <c r="B10" s="47"/>
      <c r="C10" s="557" t="s">
        <v>340</v>
      </c>
      <c r="D10" s="557"/>
      <c r="E10" s="557"/>
      <c r="F10" s="557"/>
      <c r="G10" s="557"/>
      <c r="H10" s="557"/>
      <c r="I10" s="557"/>
      <c r="J10" s="557"/>
      <c r="K10" s="221">
        <f t="shared" si="0"/>
        <v>0</v>
      </c>
      <c r="L10" s="117"/>
      <c r="M10" s="117"/>
      <c r="N10" s="117"/>
      <c r="O10" s="117"/>
      <c r="P10" s="117"/>
      <c r="Q10" s="211"/>
      <c r="Y10"/>
    </row>
    <row r="11" spans="1:25" s="1" customFormat="1" ht="30" customHeight="1">
      <c r="A11" s="47"/>
      <c r="B11" s="47"/>
      <c r="C11" s="557" t="s">
        <v>341</v>
      </c>
      <c r="D11" s="557"/>
      <c r="E11" s="557"/>
      <c r="F11" s="557"/>
      <c r="G11" s="557"/>
      <c r="H11" s="557"/>
      <c r="I11" s="557"/>
      <c r="J11" s="557"/>
      <c r="K11" s="221">
        <f t="shared" si="0"/>
        <v>0</v>
      </c>
      <c r="L11" s="117"/>
      <c r="M11" s="117"/>
      <c r="N11" s="117"/>
      <c r="O11" s="117"/>
      <c r="P11" s="117"/>
      <c r="Q11" s="211"/>
      <c r="Y11"/>
    </row>
    <row r="12" spans="1:25" s="1" customFormat="1" ht="30" customHeight="1">
      <c r="A12" s="47"/>
      <c r="B12" s="47"/>
      <c r="C12" s="557" t="s">
        <v>342</v>
      </c>
      <c r="D12" s="557"/>
      <c r="E12" s="557"/>
      <c r="F12" s="557"/>
      <c r="G12" s="557"/>
      <c r="H12" s="557"/>
      <c r="I12" s="557"/>
      <c r="J12" s="557"/>
      <c r="K12" s="221">
        <f t="shared" si="0"/>
        <v>0</v>
      </c>
      <c r="L12" s="117"/>
      <c r="M12" s="117"/>
      <c r="N12" s="117"/>
      <c r="O12" s="117"/>
      <c r="P12" s="117"/>
      <c r="Q12" s="211"/>
      <c r="Y12"/>
    </row>
    <row r="13" spans="1:25" s="1" customFormat="1" ht="30" customHeight="1">
      <c r="A13" s="47"/>
      <c r="B13" s="47"/>
      <c r="C13" s="557" t="s">
        <v>343</v>
      </c>
      <c r="D13" s="557"/>
      <c r="E13" s="557"/>
      <c r="F13" s="557"/>
      <c r="G13" s="557"/>
      <c r="H13" s="557"/>
      <c r="I13" s="557"/>
      <c r="J13" s="557"/>
      <c r="K13" s="221">
        <f t="shared" si="0"/>
        <v>57500000</v>
      </c>
      <c r="L13" s="117">
        <f>SUM('5부.Ⅱ'!O24:T24)</f>
        <v>57500000</v>
      </c>
      <c r="M13" s="117"/>
      <c r="N13" s="117"/>
      <c r="O13" s="117"/>
      <c r="P13" s="117"/>
      <c r="Q13" s="211"/>
      <c r="Y13"/>
    </row>
    <row r="14" spans="1:25" ht="30" customHeight="1">
      <c r="A14" s="47"/>
      <c r="B14" s="47"/>
      <c r="C14" s="557" t="s">
        <v>344</v>
      </c>
      <c r="D14" s="557"/>
      <c r="E14" s="557"/>
      <c r="F14" s="557"/>
      <c r="G14" s="557"/>
      <c r="H14" s="557"/>
      <c r="I14" s="557"/>
      <c r="J14" s="557"/>
      <c r="K14" s="221">
        <f t="shared" si="0"/>
        <v>0</v>
      </c>
      <c r="L14" s="117"/>
      <c r="M14" s="117"/>
      <c r="N14" s="117"/>
      <c r="O14" s="117"/>
      <c r="P14" s="117"/>
      <c r="Q14" s="211"/>
    </row>
    <row r="15" spans="1:25" ht="30" customHeight="1">
      <c r="A15" s="47"/>
      <c r="B15" s="47"/>
      <c r="C15" s="557" t="s">
        <v>345</v>
      </c>
      <c r="D15" s="557"/>
      <c r="E15" s="557"/>
      <c r="F15" s="557"/>
      <c r="G15" s="557"/>
      <c r="H15" s="557"/>
      <c r="I15" s="557"/>
      <c r="J15" s="557"/>
      <c r="K15" s="221">
        <f t="shared" si="0"/>
        <v>7500000</v>
      </c>
      <c r="L15" s="117">
        <f>SUM('5부.Ⅱ'!O26:T26)</f>
        <v>7500000</v>
      </c>
      <c r="M15" s="117"/>
      <c r="N15" s="117"/>
      <c r="O15" s="117"/>
      <c r="P15" s="117"/>
      <c r="Q15" s="222"/>
    </row>
    <row r="16" spans="1:25" ht="30" customHeight="1">
      <c r="A16" s="47"/>
      <c r="B16" s="47"/>
      <c r="C16" s="557" t="s">
        <v>346</v>
      </c>
      <c r="D16" s="557"/>
      <c r="E16" s="557"/>
      <c r="F16" s="557"/>
      <c r="G16" s="557"/>
      <c r="H16" s="557"/>
      <c r="I16" s="557"/>
      <c r="J16" s="557"/>
      <c r="K16" s="221">
        <f t="shared" si="0"/>
        <v>10000000</v>
      </c>
      <c r="L16" s="117"/>
      <c r="M16" s="117"/>
      <c r="N16" s="117"/>
      <c r="O16" s="117"/>
      <c r="P16" s="117"/>
      <c r="Q16" s="224">
        <f>SUM('5부.Ⅱ'!O27:T27)</f>
        <v>10000000</v>
      </c>
      <c r="Y16" s="1"/>
    </row>
    <row r="17" spans="1:17" ht="30" customHeight="1">
      <c r="A17" s="47"/>
      <c r="B17" s="47"/>
      <c r="C17" s="557" t="s">
        <v>347</v>
      </c>
      <c r="D17" s="557"/>
      <c r="E17" s="557"/>
      <c r="F17" s="557"/>
      <c r="G17" s="557"/>
      <c r="H17" s="557"/>
      <c r="I17" s="557"/>
      <c r="J17" s="557"/>
      <c r="K17" s="221">
        <f t="shared" si="0"/>
        <v>9000000</v>
      </c>
      <c r="L17" s="117"/>
      <c r="M17" s="117"/>
      <c r="N17" s="117"/>
      <c r="O17" s="117"/>
      <c r="P17" s="117"/>
      <c r="Q17" s="224">
        <f>SUM('5부.Ⅱ'!O28:T28)</f>
        <v>9000000</v>
      </c>
    </row>
    <row r="18" spans="1:17" ht="30" customHeight="1">
      <c r="A18" s="47"/>
      <c r="B18" s="47"/>
      <c r="C18" s="557" t="s">
        <v>348</v>
      </c>
      <c r="D18" s="557"/>
      <c r="E18" s="557"/>
      <c r="F18" s="557"/>
      <c r="G18" s="557"/>
      <c r="H18" s="557"/>
      <c r="I18" s="557"/>
      <c r="J18" s="557"/>
      <c r="K18" s="221">
        <f t="shared" si="0"/>
        <v>0</v>
      </c>
      <c r="L18" s="117"/>
      <c r="M18" s="117"/>
      <c r="N18" s="117"/>
      <c r="O18" s="117"/>
      <c r="P18" s="117"/>
      <c r="Q18" s="211"/>
    </row>
    <row r="19" spans="1:17" ht="30" customHeight="1">
      <c r="A19" s="47"/>
      <c r="B19" s="47"/>
      <c r="C19" s="557" t="s">
        <v>349</v>
      </c>
      <c r="D19" s="557"/>
      <c r="E19" s="557"/>
      <c r="F19" s="557"/>
      <c r="G19" s="557"/>
      <c r="H19" s="557"/>
      <c r="I19" s="557"/>
      <c r="J19" s="557"/>
      <c r="K19" s="221">
        <f t="shared" si="0"/>
        <v>0</v>
      </c>
      <c r="L19" s="117"/>
      <c r="M19" s="117"/>
      <c r="N19" s="117"/>
      <c r="O19" s="117"/>
      <c r="P19" s="117"/>
      <c r="Q19" s="211"/>
    </row>
    <row r="20" spans="1:17" ht="30" customHeight="1">
      <c r="A20" s="47"/>
      <c r="B20" s="47"/>
      <c r="C20" s="557" t="s">
        <v>350</v>
      </c>
      <c r="D20" s="557"/>
      <c r="E20" s="557"/>
      <c r="F20" s="557"/>
      <c r="G20" s="557"/>
      <c r="H20" s="557"/>
      <c r="I20" s="557"/>
      <c r="J20" s="557"/>
      <c r="K20" s="221">
        <f t="shared" si="0"/>
        <v>0</v>
      </c>
      <c r="L20" s="117"/>
      <c r="M20" s="117"/>
      <c r="N20" s="117"/>
      <c r="O20" s="117"/>
      <c r="P20" s="230"/>
      <c r="Q20" s="211"/>
    </row>
    <row r="21" spans="1:17" ht="30" customHeight="1">
      <c r="A21" s="47"/>
      <c r="B21" s="47"/>
      <c r="C21" s="557" t="s">
        <v>351</v>
      </c>
      <c r="D21" s="557"/>
      <c r="E21" s="557"/>
      <c r="F21" s="557"/>
      <c r="G21" s="557"/>
      <c r="H21" s="557"/>
      <c r="I21" s="557"/>
      <c r="J21" s="557"/>
      <c r="K21" s="221">
        <f t="shared" si="0"/>
        <v>9593201</v>
      </c>
      <c r="L21" s="117"/>
      <c r="M21" s="117"/>
      <c r="N21" s="117"/>
      <c r="O21" s="117"/>
      <c r="P21" s="117"/>
      <c r="Q21" s="225">
        <f>SUM('5부.Ⅱ'!O32:T32)</f>
        <v>9593201</v>
      </c>
    </row>
    <row r="22" spans="1:17" ht="30" customHeight="1">
      <c r="A22" s="47"/>
      <c r="B22" s="47"/>
      <c r="C22" s="557" t="s">
        <v>352</v>
      </c>
      <c r="D22" s="557"/>
      <c r="E22" s="557"/>
      <c r="F22" s="557"/>
      <c r="G22" s="557"/>
      <c r="H22" s="557"/>
      <c r="I22" s="557"/>
      <c r="J22" s="557"/>
      <c r="K22" s="221">
        <f t="shared" si="0"/>
        <v>0</v>
      </c>
      <c r="L22" s="117"/>
      <c r="M22" s="117"/>
      <c r="N22" s="117"/>
      <c r="O22" s="117"/>
      <c r="P22" s="117"/>
      <c r="Q22" s="211"/>
    </row>
    <row r="23" spans="1:17" ht="30" customHeight="1">
      <c r="A23" s="47"/>
      <c r="B23" s="47"/>
      <c r="C23" s="557" t="s">
        <v>353</v>
      </c>
      <c r="D23" s="557"/>
      <c r="E23" s="557"/>
      <c r="F23" s="557"/>
      <c r="G23" s="557"/>
      <c r="H23" s="557"/>
      <c r="I23" s="557"/>
      <c r="J23" s="557"/>
      <c r="K23" s="221">
        <f t="shared" si="0"/>
        <v>0</v>
      </c>
      <c r="L23" s="117"/>
      <c r="M23" s="117"/>
      <c r="N23" s="117"/>
      <c r="O23" s="117"/>
      <c r="P23" s="117"/>
      <c r="Q23" s="211"/>
    </row>
    <row r="24" spans="1:17" ht="30" customHeight="1">
      <c r="A24" s="47"/>
      <c r="B24" s="47"/>
      <c r="C24" s="557" t="s">
        <v>354</v>
      </c>
      <c r="D24" s="557"/>
      <c r="E24" s="557"/>
      <c r="F24" s="557"/>
      <c r="G24" s="557"/>
      <c r="H24" s="557"/>
      <c r="I24" s="557"/>
      <c r="J24" s="557"/>
      <c r="K24" s="221">
        <f t="shared" si="0"/>
        <v>0</v>
      </c>
      <c r="L24" s="117"/>
      <c r="M24" s="117"/>
      <c r="N24" s="117"/>
      <c r="O24" s="117"/>
      <c r="P24" s="117"/>
      <c r="Q24" s="211"/>
    </row>
    <row r="25" spans="1:17" ht="30" customHeight="1">
      <c r="A25" s="47"/>
      <c r="B25" s="47"/>
      <c r="C25" s="557" t="s">
        <v>355</v>
      </c>
      <c r="D25" s="557"/>
      <c r="E25" s="557"/>
      <c r="F25" s="557"/>
      <c r="G25" s="557"/>
      <c r="H25" s="557"/>
      <c r="I25" s="557"/>
      <c r="J25" s="557"/>
      <c r="K25" s="221">
        <f t="shared" si="0"/>
        <v>0</v>
      </c>
      <c r="L25" s="117"/>
      <c r="M25" s="117"/>
      <c r="N25" s="117"/>
      <c r="O25" s="117"/>
      <c r="P25" s="117"/>
      <c r="Q25" s="211"/>
    </row>
    <row r="26" spans="1:17" ht="30" customHeight="1">
      <c r="A26" s="47"/>
      <c r="B26" s="47"/>
      <c r="C26" s="557" t="s">
        <v>356</v>
      </c>
      <c r="D26" s="557"/>
      <c r="E26" s="557"/>
      <c r="F26" s="557"/>
      <c r="G26" s="557"/>
      <c r="H26" s="557"/>
      <c r="I26" s="557"/>
      <c r="J26" s="557"/>
      <c r="K26" s="221">
        <f t="shared" si="0"/>
        <v>0</v>
      </c>
      <c r="L26" s="117"/>
      <c r="M26" s="117"/>
      <c r="N26" s="117"/>
      <c r="O26" s="117"/>
      <c r="P26" s="117"/>
      <c r="Q26" s="211"/>
    </row>
    <row r="27" spans="1:17" ht="30" customHeight="1">
      <c r="A27" s="47"/>
      <c r="B27" s="47"/>
      <c r="C27" s="557" t="s">
        <v>357</v>
      </c>
      <c r="D27" s="557"/>
      <c r="E27" s="557"/>
      <c r="F27" s="557"/>
      <c r="G27" s="557"/>
      <c r="H27" s="557"/>
      <c r="I27" s="557"/>
      <c r="J27" s="557"/>
      <c r="K27" s="221">
        <f t="shared" si="0"/>
        <v>0</v>
      </c>
      <c r="L27" s="117"/>
      <c r="M27" s="117"/>
      <c r="N27" s="117"/>
      <c r="O27" s="117"/>
      <c r="P27" s="117"/>
      <c r="Q27" s="211"/>
    </row>
    <row r="28" spans="1:17" ht="30" customHeight="1">
      <c r="A28" s="47"/>
      <c r="B28" s="47"/>
      <c r="C28" s="557" t="s">
        <v>358</v>
      </c>
      <c r="D28" s="557"/>
      <c r="E28" s="557"/>
      <c r="F28" s="557"/>
      <c r="G28" s="557"/>
      <c r="H28" s="557"/>
      <c r="I28" s="557"/>
      <c r="J28" s="557"/>
      <c r="K28" s="221">
        <f t="shared" si="0"/>
        <v>0</v>
      </c>
      <c r="L28" s="117"/>
      <c r="M28" s="117"/>
      <c r="N28" s="117"/>
      <c r="O28" s="117"/>
      <c r="P28" s="117"/>
      <c r="Q28" s="211"/>
    </row>
    <row r="29" spans="1:17" ht="30" customHeight="1">
      <c r="A29" s="47"/>
      <c r="B29" s="47"/>
      <c r="C29" s="557" t="s">
        <v>359</v>
      </c>
      <c r="D29" s="557"/>
      <c r="E29" s="557"/>
      <c r="F29" s="557"/>
      <c r="G29" s="557"/>
      <c r="H29" s="557"/>
      <c r="I29" s="557"/>
      <c r="J29" s="557"/>
      <c r="K29" s="221">
        <f t="shared" si="0"/>
        <v>0</v>
      </c>
      <c r="L29" s="117"/>
      <c r="M29" s="117"/>
      <c r="N29" s="117"/>
      <c r="O29" s="117"/>
      <c r="P29" s="117"/>
      <c r="Q29" s="211"/>
    </row>
    <row r="30" spans="1:17" ht="30" customHeight="1">
      <c r="A30" s="47"/>
      <c r="B30" s="47"/>
      <c r="C30" s="557" t="s">
        <v>360</v>
      </c>
      <c r="D30" s="557"/>
      <c r="E30" s="557"/>
      <c r="F30" s="557"/>
      <c r="G30" s="557"/>
      <c r="H30" s="557"/>
      <c r="I30" s="557"/>
      <c r="J30" s="557"/>
      <c r="K30" s="221">
        <f t="shared" si="0"/>
        <v>0</v>
      </c>
      <c r="L30" s="117"/>
      <c r="M30" s="117"/>
      <c r="N30" s="117"/>
      <c r="O30" s="117"/>
      <c r="P30" s="117"/>
      <c r="Q30" s="211"/>
    </row>
    <row r="31" spans="1:17" ht="30" customHeight="1">
      <c r="A31" s="47"/>
      <c r="B31" s="47"/>
      <c r="C31" s="557" t="s">
        <v>361</v>
      </c>
      <c r="D31" s="557"/>
      <c r="E31" s="557"/>
      <c r="F31" s="557"/>
      <c r="G31" s="557"/>
      <c r="H31" s="557"/>
      <c r="I31" s="557"/>
      <c r="J31" s="557"/>
      <c r="K31" s="221">
        <f t="shared" si="0"/>
        <v>0</v>
      </c>
      <c r="L31" s="117"/>
      <c r="M31" s="117"/>
      <c r="N31" s="117"/>
      <c r="O31" s="117"/>
      <c r="P31" s="117"/>
      <c r="Q31" s="211"/>
    </row>
    <row r="32" spans="1:17" ht="30" customHeight="1">
      <c r="A32" s="47"/>
      <c r="B32" s="47"/>
      <c r="C32" s="557" t="s">
        <v>362</v>
      </c>
      <c r="D32" s="557"/>
      <c r="E32" s="557"/>
      <c r="F32" s="557"/>
      <c r="G32" s="557"/>
      <c r="H32" s="557"/>
      <c r="I32" s="557"/>
      <c r="J32" s="557"/>
      <c r="K32" s="221">
        <f t="shared" si="0"/>
        <v>0</v>
      </c>
      <c r="L32" s="117"/>
      <c r="M32" s="117"/>
      <c r="N32" s="117"/>
      <c r="O32" s="117"/>
      <c r="P32" s="117"/>
      <c r="Q32" s="211"/>
    </row>
    <row r="33" spans="1:47" ht="30" customHeight="1">
      <c r="A33" s="47"/>
      <c r="B33" s="47"/>
      <c r="C33" s="557" t="s">
        <v>363</v>
      </c>
      <c r="D33" s="557"/>
      <c r="E33" s="557"/>
      <c r="F33" s="557"/>
      <c r="G33" s="557"/>
      <c r="H33" s="557"/>
      <c r="I33" s="557"/>
      <c r="J33" s="557"/>
      <c r="K33" s="221">
        <f t="shared" si="0"/>
        <v>0</v>
      </c>
      <c r="L33" s="117"/>
      <c r="M33" s="117"/>
      <c r="N33" s="117"/>
      <c r="O33" s="117"/>
      <c r="P33" s="117"/>
      <c r="Q33" s="211"/>
    </row>
    <row r="34" spans="1:47" ht="30" customHeight="1">
      <c r="A34" s="47"/>
      <c r="B34" s="47"/>
      <c r="C34" s="557" t="s">
        <v>364</v>
      </c>
      <c r="D34" s="557"/>
      <c r="E34" s="557"/>
      <c r="F34" s="557"/>
      <c r="G34" s="557"/>
      <c r="H34" s="557"/>
      <c r="I34" s="557"/>
      <c r="J34" s="557"/>
      <c r="K34" s="221">
        <f t="shared" si="0"/>
        <v>0</v>
      </c>
      <c r="L34" s="117"/>
      <c r="M34" s="117"/>
      <c r="N34" s="117"/>
      <c r="O34" s="117"/>
      <c r="P34" s="117"/>
      <c r="Q34" s="211"/>
    </row>
    <row r="35" spans="1:47" ht="30" customHeight="1">
      <c r="A35" s="47"/>
      <c r="B35" s="47"/>
      <c r="C35" s="557" t="s">
        <v>1045</v>
      </c>
      <c r="D35" s="557"/>
      <c r="E35" s="557"/>
      <c r="F35" s="557"/>
      <c r="G35" s="557"/>
      <c r="H35" s="557"/>
      <c r="I35" s="557"/>
      <c r="J35" s="557"/>
      <c r="K35" s="221">
        <f t="shared" si="0"/>
        <v>0</v>
      </c>
      <c r="L35" s="117"/>
      <c r="M35" s="117"/>
      <c r="N35" s="117"/>
      <c r="O35" s="117"/>
      <c r="P35" s="117"/>
      <c r="Q35" s="211"/>
    </row>
    <row r="36" spans="1:47" ht="30" customHeight="1">
      <c r="A36" s="47"/>
      <c r="B36" s="47"/>
      <c r="C36" s="557" t="s">
        <v>365</v>
      </c>
      <c r="D36" s="557"/>
      <c r="E36" s="557"/>
      <c r="F36" s="557"/>
      <c r="G36" s="557"/>
      <c r="H36" s="557"/>
      <c r="I36" s="557"/>
      <c r="J36" s="557"/>
      <c r="K36" s="221">
        <f>SUM(L36:Q36)</f>
        <v>605850</v>
      </c>
      <c r="L36" s="117"/>
      <c r="M36" s="117"/>
      <c r="N36" s="117"/>
      <c r="O36" s="117"/>
      <c r="P36" s="117"/>
      <c r="Q36" s="226">
        <v>605850</v>
      </c>
    </row>
    <row r="37" spans="1:47" ht="7.5" customHeight="1">
      <c r="A37" s="23"/>
      <c r="B37" s="22"/>
      <c r="C37" s="21"/>
      <c r="D37" s="21"/>
      <c r="E37" s="107"/>
      <c r="F37" s="107"/>
      <c r="G37" s="107"/>
      <c r="H37" s="107"/>
      <c r="I37" s="107"/>
      <c r="J37" s="107"/>
      <c r="K37" s="208"/>
      <c r="L37" s="107"/>
      <c r="M37" s="107"/>
      <c r="N37" s="107"/>
      <c r="O37" s="107"/>
      <c r="P37" s="107"/>
      <c r="Q37" s="113"/>
      <c r="R37" s="113"/>
      <c r="S37" s="113"/>
      <c r="T37" s="113"/>
      <c r="U37" s="113"/>
      <c r="V37" s="113"/>
      <c r="W37" s="113"/>
      <c r="X37" s="113"/>
      <c r="Y37" s="113"/>
      <c r="Z37" s="113"/>
      <c r="AA37" s="113"/>
      <c r="AB37" s="113"/>
      <c r="AC37" s="113"/>
      <c r="AD37" s="113"/>
      <c r="AE37" s="113"/>
      <c r="AF37" s="113"/>
      <c r="AG37" s="113"/>
      <c r="AH37" s="111"/>
      <c r="AI37" s="1"/>
      <c r="AJ37" s="1"/>
    </row>
    <row r="38" spans="1:47" ht="26.25" customHeight="1">
      <c r="A38" s="23"/>
      <c r="B38" s="22"/>
      <c r="C38" s="21"/>
      <c r="D38" s="44"/>
      <c r="E38" s="317"/>
      <c r="F38" s="317"/>
      <c r="G38" s="317"/>
      <c r="H38" s="317"/>
      <c r="I38" s="317"/>
      <c r="J38" s="317"/>
      <c r="K38" s="317"/>
      <c r="L38" s="317"/>
      <c r="M38" s="317"/>
      <c r="N38" s="317"/>
      <c r="O38" s="317"/>
      <c r="P38" s="317"/>
      <c r="Q38" s="317"/>
      <c r="R38" s="104" t="s">
        <v>221</v>
      </c>
      <c r="S38" s="44"/>
      <c r="T38" s="44"/>
      <c r="U38" s="44"/>
      <c r="V38" s="44"/>
      <c r="W38" s="44"/>
      <c r="X38" s="44"/>
      <c r="Y38" s="44"/>
      <c r="Z38" s="44"/>
      <c r="AA38" s="44"/>
      <c r="AB38" s="44"/>
      <c r="AC38" s="44"/>
      <c r="AD38" s="44"/>
      <c r="AE38" s="44"/>
      <c r="AF38" s="44"/>
      <c r="AG38" s="44"/>
      <c r="AH38" s="44"/>
      <c r="AI38" s="44"/>
      <c r="AJ38" s="44"/>
      <c r="AK38" s="104"/>
      <c r="AL38" s="44"/>
      <c r="AM38" s="104"/>
      <c r="AN38" s="44"/>
      <c r="AO38" s="44"/>
      <c r="AP38" s="44"/>
      <c r="AQ38" s="44"/>
      <c r="AR38" s="44"/>
      <c r="AS38" s="44"/>
      <c r="AT38" s="44"/>
      <c r="AU38" s="24"/>
    </row>
    <row r="39" spans="1:47">
      <c r="A39" s="114"/>
      <c r="B39" s="114"/>
      <c r="C39" s="115"/>
      <c r="D39" s="115"/>
      <c r="E39" s="115"/>
      <c r="F39" s="115"/>
      <c r="G39" s="115"/>
      <c r="H39" s="115"/>
      <c r="I39" s="115"/>
      <c r="J39" s="115"/>
      <c r="K39" s="115"/>
      <c r="L39" s="115"/>
      <c r="M39" s="115"/>
      <c r="N39" s="115"/>
      <c r="O39" s="115"/>
      <c r="P39" s="115"/>
    </row>
    <row r="40" spans="1:47">
      <c r="A40" s="114"/>
      <c r="B40" s="114"/>
      <c r="C40" s="115"/>
      <c r="D40" s="115"/>
      <c r="E40" s="115"/>
      <c r="F40" s="115"/>
      <c r="G40" s="115"/>
      <c r="H40" s="115"/>
      <c r="I40" s="115"/>
      <c r="J40" s="115"/>
      <c r="K40" s="115"/>
      <c r="L40" s="115"/>
      <c r="M40" s="115"/>
      <c r="N40" s="115"/>
      <c r="O40" s="115"/>
      <c r="P40" s="115"/>
    </row>
    <row r="41" spans="1:47" ht="78.75" customHeight="1">
      <c r="A41" s="556" t="s">
        <v>373</v>
      </c>
      <c r="B41" s="556"/>
      <c r="C41" s="556"/>
      <c r="D41" s="556"/>
      <c r="E41" s="556"/>
      <c r="F41" s="556"/>
      <c r="G41" s="556"/>
      <c r="H41" s="556"/>
      <c r="I41" s="556"/>
      <c r="J41" s="556"/>
      <c r="K41" s="556"/>
      <c r="L41" s="556"/>
      <c r="M41" s="556"/>
      <c r="N41" s="556"/>
      <c r="O41" s="556"/>
      <c r="P41" s="556"/>
      <c r="Q41" s="556"/>
    </row>
  </sheetData>
  <sheetProtection formatCells="0" formatRows="0"/>
  <mergeCells count="34">
    <mergeCell ref="C25:J25"/>
    <mergeCell ref="C26:J26"/>
    <mergeCell ref="C35:J35"/>
    <mergeCell ref="C12:J12"/>
    <mergeCell ref="C13:J13"/>
    <mergeCell ref="C14:J14"/>
    <mergeCell ref="C15:J15"/>
    <mergeCell ref="C16:J16"/>
    <mergeCell ref="C17:J17"/>
    <mergeCell ref="C18:J18"/>
    <mergeCell ref="C19:J19"/>
    <mergeCell ref="C20:J20"/>
    <mergeCell ref="C21:J21"/>
    <mergeCell ref="C10:J10"/>
    <mergeCell ref="C11:J11"/>
    <mergeCell ref="C22:J22"/>
    <mergeCell ref="C23:J23"/>
    <mergeCell ref="C24:J24"/>
    <mergeCell ref="E38:Q38"/>
    <mergeCell ref="A41:Q41"/>
    <mergeCell ref="A2:P2"/>
    <mergeCell ref="B4:P4"/>
    <mergeCell ref="C36:J36"/>
    <mergeCell ref="C33:J33"/>
    <mergeCell ref="C34:J34"/>
    <mergeCell ref="C31:J31"/>
    <mergeCell ref="C32:J32"/>
    <mergeCell ref="C27:J27"/>
    <mergeCell ref="C28:J28"/>
    <mergeCell ref="C29:J29"/>
    <mergeCell ref="C30:J30"/>
    <mergeCell ref="C8:J8"/>
    <mergeCell ref="C7:J7"/>
    <mergeCell ref="C9:J9"/>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sheetPr codeName="Sheet28"/>
  <dimension ref="A2:AT22"/>
  <sheetViews>
    <sheetView showZeros="0" view="pageBreakPreview" topLeftCell="A7" zoomScaleNormal="100" zoomScaleSheetLayoutView="100" workbookViewId="0">
      <selection activeCell="D24" sqref="D24"/>
    </sheetView>
  </sheetViews>
  <sheetFormatPr defaultRowHeight="17.399999999999999"/>
  <cols>
    <col min="1" max="4" width="1.09765625" style="1" customWidth="1"/>
    <col min="5" max="8" width="2.5" style="1" customWidth="1"/>
    <col min="9" max="11" width="5.19921875" style="1" customWidth="1"/>
    <col min="12" max="13" width="11.19921875" style="1" customWidth="1"/>
    <col min="14" max="37" width="2.3984375" style="1" customWidth="1"/>
    <col min="38" max="42" width="9" style="1"/>
  </cols>
  <sheetData>
    <row r="2" spans="1:42" ht="18.75" customHeight="1">
      <c r="A2" s="17"/>
      <c r="B2" s="251" t="s">
        <v>375</v>
      </c>
      <c r="C2" s="251"/>
      <c r="D2" s="251"/>
      <c r="E2" s="251"/>
      <c r="F2" s="251"/>
      <c r="G2" s="251"/>
      <c r="H2" s="251"/>
      <c r="I2" s="251"/>
      <c r="J2" s="251"/>
      <c r="K2" s="251"/>
      <c r="L2" s="251"/>
      <c r="M2" s="251"/>
      <c r="N2" s="251"/>
      <c r="O2" s="251"/>
      <c r="S2"/>
      <c r="T2"/>
      <c r="U2"/>
      <c r="V2"/>
      <c r="W2"/>
      <c r="X2"/>
      <c r="Y2"/>
      <c r="Z2"/>
      <c r="AA2"/>
      <c r="AB2"/>
      <c r="AC2"/>
      <c r="AD2"/>
      <c r="AE2"/>
      <c r="AF2"/>
      <c r="AG2"/>
      <c r="AH2"/>
      <c r="AI2"/>
      <c r="AJ2"/>
      <c r="AK2"/>
      <c r="AL2"/>
      <c r="AM2"/>
      <c r="AN2"/>
      <c r="AO2"/>
      <c r="AP2"/>
    </row>
    <row r="3" spans="1:42">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2" ht="30" customHeight="1">
      <c r="A4" s="47"/>
      <c r="B4" s="47"/>
      <c r="C4" s="560" t="s">
        <v>314</v>
      </c>
      <c r="D4" s="561"/>
      <c r="E4" s="561"/>
      <c r="F4" s="561"/>
      <c r="G4" s="561"/>
      <c r="H4" s="562"/>
      <c r="I4" s="557" t="s">
        <v>379</v>
      </c>
      <c r="J4" s="557"/>
      <c r="K4" s="557"/>
      <c r="L4" s="557" t="s">
        <v>376</v>
      </c>
      <c r="M4" s="557"/>
      <c r="N4" s="560" t="s">
        <v>377</v>
      </c>
      <c r="O4" s="561"/>
      <c r="P4" s="561"/>
      <c r="Q4" s="561"/>
      <c r="R4" s="561"/>
      <c r="S4" s="561"/>
      <c r="T4" s="561"/>
      <c r="U4" s="561"/>
      <c r="V4" s="561"/>
      <c r="W4" s="561"/>
      <c r="X4" s="561"/>
      <c r="Y4" s="561"/>
      <c r="Z4" s="561"/>
      <c r="AA4" s="561"/>
      <c r="AB4" s="561"/>
      <c r="AC4" s="561"/>
      <c r="AD4" s="561"/>
      <c r="AE4" s="562"/>
      <c r="AF4" s="560" t="s">
        <v>378</v>
      </c>
      <c r="AG4" s="561"/>
      <c r="AH4" s="561"/>
      <c r="AI4" s="561"/>
      <c r="AJ4" s="561"/>
      <c r="AK4" s="562"/>
    </row>
    <row r="5" spans="1:42" ht="33.75" customHeight="1">
      <c r="A5" s="47"/>
      <c r="B5" s="47"/>
      <c r="C5" s="560" t="s">
        <v>387</v>
      </c>
      <c r="D5" s="561"/>
      <c r="E5" s="561"/>
      <c r="F5" s="561"/>
      <c r="G5" s="561"/>
      <c r="H5" s="562"/>
      <c r="I5" s="557" t="s">
        <v>380</v>
      </c>
      <c r="J5" s="557"/>
      <c r="K5" s="557"/>
      <c r="L5" s="569" t="s">
        <v>1131</v>
      </c>
      <c r="M5" s="570"/>
      <c r="N5" s="558"/>
      <c r="O5" s="558"/>
      <c r="P5" s="558"/>
      <c r="Q5" s="558"/>
      <c r="R5" s="558"/>
      <c r="S5" s="558"/>
      <c r="T5" s="558"/>
      <c r="U5" s="558"/>
      <c r="V5" s="558"/>
      <c r="W5" s="558"/>
      <c r="X5" s="558"/>
      <c r="Y5" s="558"/>
      <c r="Z5" s="558"/>
      <c r="AA5" s="558"/>
      <c r="AB5" s="558"/>
      <c r="AC5" s="558"/>
      <c r="AD5" s="558"/>
      <c r="AE5" s="558"/>
      <c r="AF5" s="559"/>
      <c r="AG5" s="559"/>
      <c r="AH5" s="559"/>
      <c r="AI5" s="559"/>
      <c r="AJ5" s="559"/>
      <c r="AK5" s="559"/>
    </row>
    <row r="6" spans="1:42" ht="33.75" customHeight="1">
      <c r="A6" s="47"/>
      <c r="B6" s="47"/>
      <c r="C6" s="564"/>
      <c r="D6" s="320"/>
      <c r="E6" s="320"/>
      <c r="F6" s="320"/>
      <c r="G6" s="320"/>
      <c r="H6" s="565"/>
      <c r="I6" s="557" t="s">
        <v>381</v>
      </c>
      <c r="J6" s="557"/>
      <c r="K6" s="557"/>
      <c r="L6" s="571"/>
      <c r="M6" s="572"/>
      <c r="N6" s="558"/>
      <c r="O6" s="558"/>
      <c r="P6" s="558"/>
      <c r="Q6" s="558"/>
      <c r="R6" s="558"/>
      <c r="S6" s="558"/>
      <c r="T6" s="558"/>
      <c r="U6" s="558"/>
      <c r="V6" s="558"/>
      <c r="W6" s="558"/>
      <c r="X6" s="558"/>
      <c r="Y6" s="558"/>
      <c r="Z6" s="558"/>
      <c r="AA6" s="558"/>
      <c r="AB6" s="558"/>
      <c r="AC6" s="558"/>
      <c r="AD6" s="558"/>
      <c r="AE6" s="558"/>
      <c r="AF6" s="559"/>
      <c r="AG6" s="559"/>
      <c r="AH6" s="559"/>
      <c r="AI6" s="559"/>
      <c r="AJ6" s="559"/>
      <c r="AK6" s="559"/>
    </row>
    <row r="7" spans="1:42" ht="169.5" customHeight="1">
      <c r="A7" s="47"/>
      <c r="B7" s="47"/>
      <c r="C7" s="564"/>
      <c r="D7" s="320"/>
      <c r="E7" s="320"/>
      <c r="F7" s="320"/>
      <c r="G7" s="320"/>
      <c r="H7" s="565"/>
      <c r="I7" s="557" t="s">
        <v>382</v>
      </c>
      <c r="J7" s="557"/>
      <c r="K7" s="557"/>
      <c r="L7" s="571"/>
      <c r="M7" s="572"/>
      <c r="N7" s="563" t="s">
        <v>1141</v>
      </c>
      <c r="O7" s="563"/>
      <c r="P7" s="563"/>
      <c r="Q7" s="563"/>
      <c r="R7" s="563"/>
      <c r="S7" s="563"/>
      <c r="T7" s="563"/>
      <c r="U7" s="563"/>
      <c r="V7" s="563"/>
      <c r="W7" s="563"/>
      <c r="X7" s="563"/>
      <c r="Y7" s="563"/>
      <c r="Z7" s="563"/>
      <c r="AA7" s="563"/>
      <c r="AB7" s="563"/>
      <c r="AC7" s="563"/>
      <c r="AD7" s="563"/>
      <c r="AE7" s="563"/>
      <c r="AF7" s="559">
        <f>SUM('5부.Ⅱ'!O24:T24)</f>
        <v>57500000</v>
      </c>
      <c r="AG7" s="559"/>
      <c r="AH7" s="559"/>
      <c r="AI7" s="559"/>
      <c r="AJ7" s="559"/>
      <c r="AK7" s="559"/>
    </row>
    <row r="8" spans="1:42" ht="33.75" customHeight="1">
      <c r="A8" s="47"/>
      <c r="B8" s="47"/>
      <c r="C8" s="564"/>
      <c r="D8" s="320"/>
      <c r="E8" s="320"/>
      <c r="F8" s="320"/>
      <c r="G8" s="320"/>
      <c r="H8" s="565"/>
      <c r="I8" s="557" t="s">
        <v>383</v>
      </c>
      <c r="J8" s="557"/>
      <c r="K8" s="557"/>
      <c r="L8" s="571"/>
      <c r="M8" s="572"/>
      <c r="N8" s="563"/>
      <c r="O8" s="563"/>
      <c r="P8" s="563"/>
      <c r="Q8" s="563"/>
      <c r="R8" s="563"/>
      <c r="S8" s="563"/>
      <c r="T8" s="563"/>
      <c r="U8" s="563"/>
      <c r="V8" s="563"/>
      <c r="W8" s="563"/>
      <c r="X8" s="563"/>
      <c r="Y8" s="563"/>
      <c r="Z8" s="563"/>
      <c r="AA8" s="563"/>
      <c r="AB8" s="563"/>
      <c r="AC8" s="563"/>
      <c r="AD8" s="563"/>
      <c r="AE8" s="563"/>
      <c r="AF8" s="559"/>
      <c r="AG8" s="559"/>
      <c r="AH8" s="559"/>
      <c r="AI8" s="559"/>
      <c r="AJ8" s="559"/>
      <c r="AK8" s="559"/>
    </row>
    <row r="9" spans="1:42" ht="33.75" customHeight="1">
      <c r="A9" s="47"/>
      <c r="B9" s="47"/>
      <c r="C9" s="564"/>
      <c r="D9" s="320"/>
      <c r="E9" s="320"/>
      <c r="F9" s="320"/>
      <c r="G9" s="320"/>
      <c r="H9" s="565"/>
      <c r="I9" s="557" t="s">
        <v>384</v>
      </c>
      <c r="J9" s="557"/>
      <c r="K9" s="557"/>
      <c r="L9" s="571"/>
      <c r="M9" s="572"/>
      <c r="N9" s="563"/>
      <c r="O9" s="563"/>
      <c r="P9" s="563"/>
      <c r="Q9" s="563"/>
      <c r="R9" s="563"/>
      <c r="S9" s="563"/>
      <c r="T9" s="563"/>
      <c r="U9" s="563"/>
      <c r="V9" s="563"/>
      <c r="W9" s="563"/>
      <c r="X9" s="563"/>
      <c r="Y9" s="563"/>
      <c r="Z9" s="563"/>
      <c r="AA9" s="563"/>
      <c r="AB9" s="563"/>
      <c r="AC9" s="563"/>
      <c r="AD9" s="563"/>
      <c r="AE9" s="563"/>
      <c r="AF9" s="559"/>
      <c r="AG9" s="559"/>
      <c r="AH9" s="559"/>
      <c r="AI9" s="559"/>
      <c r="AJ9" s="559"/>
      <c r="AK9" s="559"/>
    </row>
    <row r="10" spans="1:42" ht="126.75" customHeight="1">
      <c r="A10" s="47"/>
      <c r="B10" s="47"/>
      <c r="C10" s="566"/>
      <c r="D10" s="567"/>
      <c r="E10" s="567"/>
      <c r="F10" s="567"/>
      <c r="G10" s="567"/>
      <c r="H10" s="568"/>
      <c r="I10" s="557" t="s">
        <v>385</v>
      </c>
      <c r="J10" s="557"/>
      <c r="K10" s="557"/>
      <c r="L10" s="573"/>
      <c r="M10" s="574"/>
      <c r="N10" s="563" t="s">
        <v>1132</v>
      </c>
      <c r="O10" s="563"/>
      <c r="P10" s="563"/>
      <c r="Q10" s="563"/>
      <c r="R10" s="563"/>
      <c r="S10" s="563"/>
      <c r="T10" s="563"/>
      <c r="U10" s="563"/>
      <c r="V10" s="563"/>
      <c r="W10" s="563"/>
      <c r="X10" s="563"/>
      <c r="Y10" s="563"/>
      <c r="Z10" s="563"/>
      <c r="AA10" s="563"/>
      <c r="AB10" s="563"/>
      <c r="AC10" s="563"/>
      <c r="AD10" s="563"/>
      <c r="AE10" s="563"/>
      <c r="AF10" s="559"/>
      <c r="AG10" s="559"/>
      <c r="AH10" s="559"/>
      <c r="AI10" s="559"/>
      <c r="AJ10" s="559"/>
      <c r="AK10" s="559"/>
    </row>
    <row r="11" spans="1:42" ht="160.5" customHeight="1">
      <c r="A11" s="47"/>
      <c r="B11" s="47"/>
      <c r="C11" s="557" t="s">
        <v>388</v>
      </c>
      <c r="D11" s="557"/>
      <c r="E11" s="557"/>
      <c r="F11" s="557"/>
      <c r="G11" s="557"/>
      <c r="H11" s="557"/>
      <c r="I11" s="557" t="s">
        <v>386</v>
      </c>
      <c r="J11" s="557"/>
      <c r="K11" s="557"/>
      <c r="L11" s="575" t="s">
        <v>1159</v>
      </c>
      <c r="M11" s="575"/>
      <c r="N11" s="563" t="s">
        <v>1143</v>
      </c>
      <c r="O11" s="563"/>
      <c r="P11" s="563"/>
      <c r="Q11" s="563"/>
      <c r="R11" s="563"/>
      <c r="S11" s="563"/>
      <c r="T11" s="563"/>
      <c r="U11" s="563"/>
      <c r="V11" s="563"/>
      <c r="W11" s="563"/>
      <c r="X11" s="563"/>
      <c r="Y11" s="563"/>
      <c r="Z11" s="563"/>
      <c r="AA11" s="563"/>
      <c r="AB11" s="563"/>
      <c r="AC11" s="563"/>
      <c r="AD11" s="563"/>
      <c r="AE11" s="563"/>
      <c r="AF11" s="559">
        <f>SUM('5부.Ⅱ'!O27:T27)</f>
        <v>10000000</v>
      </c>
      <c r="AG11" s="559"/>
      <c r="AH11" s="559"/>
      <c r="AI11" s="559"/>
      <c r="AJ11" s="559"/>
      <c r="AK11" s="559"/>
    </row>
    <row r="12" spans="1:42" ht="169.5" customHeight="1">
      <c r="A12" s="47"/>
      <c r="B12" s="47"/>
      <c r="C12" s="557" t="s">
        <v>389</v>
      </c>
      <c r="D12" s="557"/>
      <c r="E12" s="557"/>
      <c r="F12" s="557"/>
      <c r="G12" s="557"/>
      <c r="H12" s="557"/>
      <c r="I12" s="557" t="s">
        <v>386</v>
      </c>
      <c r="J12" s="557"/>
      <c r="K12" s="557"/>
      <c r="L12" s="575" t="s">
        <v>1158</v>
      </c>
      <c r="M12" s="575"/>
      <c r="N12" s="563" t="s">
        <v>1142</v>
      </c>
      <c r="O12" s="563"/>
      <c r="P12" s="563"/>
      <c r="Q12" s="563"/>
      <c r="R12" s="563"/>
      <c r="S12" s="563"/>
      <c r="T12" s="563"/>
      <c r="U12" s="563"/>
      <c r="V12" s="563"/>
      <c r="W12" s="563"/>
      <c r="X12" s="563"/>
      <c r="Y12" s="563"/>
      <c r="Z12" s="563"/>
      <c r="AA12" s="563"/>
      <c r="AB12" s="563"/>
      <c r="AC12" s="563"/>
      <c r="AD12" s="563"/>
      <c r="AE12" s="563"/>
      <c r="AF12" s="559">
        <f>SUM('5부.Ⅱ'!O26:T26)</f>
        <v>7500000</v>
      </c>
      <c r="AG12" s="559"/>
      <c r="AH12" s="559"/>
      <c r="AI12" s="559"/>
      <c r="AJ12" s="559"/>
      <c r="AK12" s="559"/>
    </row>
    <row r="13" spans="1:42" ht="33.75" customHeight="1">
      <c r="A13" s="47"/>
      <c r="B13" s="47"/>
      <c r="C13" s="557" t="s">
        <v>390</v>
      </c>
      <c r="D13" s="557"/>
      <c r="E13" s="557"/>
      <c r="F13" s="557"/>
      <c r="G13" s="557"/>
      <c r="H13" s="557"/>
      <c r="I13" s="557" t="s">
        <v>386</v>
      </c>
      <c r="J13" s="557"/>
      <c r="K13" s="557"/>
      <c r="L13" s="575"/>
      <c r="M13" s="575"/>
      <c r="N13" s="558"/>
      <c r="O13" s="558"/>
      <c r="P13" s="558"/>
      <c r="Q13" s="558"/>
      <c r="R13" s="558"/>
      <c r="S13" s="558"/>
      <c r="T13" s="558"/>
      <c r="U13" s="558"/>
      <c r="V13" s="558"/>
      <c r="W13" s="558"/>
      <c r="X13" s="558"/>
      <c r="Y13" s="558"/>
      <c r="Z13" s="558"/>
      <c r="AA13" s="558"/>
      <c r="AB13" s="558"/>
      <c r="AC13" s="558"/>
      <c r="AD13" s="558"/>
      <c r="AE13" s="558"/>
      <c r="AF13" s="559"/>
      <c r="AG13" s="559"/>
      <c r="AH13" s="559"/>
      <c r="AI13" s="559"/>
      <c r="AJ13" s="559"/>
      <c r="AK13" s="559"/>
    </row>
    <row r="14" spans="1:42" ht="33.75" customHeight="1">
      <c r="A14" s="47"/>
      <c r="B14" s="47"/>
      <c r="C14" s="557" t="s">
        <v>391</v>
      </c>
      <c r="D14" s="557"/>
      <c r="E14" s="557"/>
      <c r="F14" s="557"/>
      <c r="G14" s="557"/>
      <c r="H14" s="557"/>
      <c r="I14" s="557" t="s">
        <v>386</v>
      </c>
      <c r="J14" s="557"/>
      <c r="K14" s="557"/>
      <c r="L14" s="575"/>
      <c r="M14" s="575"/>
      <c r="N14" s="558"/>
      <c r="O14" s="558"/>
      <c r="P14" s="558"/>
      <c r="Q14" s="558"/>
      <c r="R14" s="558"/>
      <c r="S14" s="558"/>
      <c r="T14" s="558"/>
      <c r="U14" s="558"/>
      <c r="V14" s="558"/>
      <c r="W14" s="558"/>
      <c r="X14" s="558"/>
      <c r="Y14" s="558"/>
      <c r="Z14" s="558"/>
      <c r="AA14" s="558"/>
      <c r="AB14" s="558"/>
      <c r="AC14" s="558"/>
      <c r="AD14" s="558"/>
      <c r="AE14" s="558"/>
      <c r="AF14" s="559"/>
      <c r="AG14" s="559"/>
      <c r="AH14" s="559"/>
      <c r="AI14" s="559"/>
      <c r="AJ14" s="559"/>
      <c r="AK14" s="559"/>
    </row>
    <row r="15" spans="1:42" ht="33.75" customHeight="1">
      <c r="A15" s="47"/>
      <c r="B15" s="47"/>
      <c r="C15" s="557" t="s">
        <v>392</v>
      </c>
      <c r="D15" s="557"/>
      <c r="E15" s="557"/>
      <c r="F15" s="557"/>
      <c r="G15" s="557"/>
      <c r="H15" s="557"/>
      <c r="I15" s="557" t="s">
        <v>386</v>
      </c>
      <c r="J15" s="557"/>
      <c r="K15" s="557"/>
      <c r="L15" s="575"/>
      <c r="M15" s="575"/>
      <c r="N15" s="558"/>
      <c r="O15" s="558"/>
      <c r="P15" s="558"/>
      <c r="Q15" s="558"/>
      <c r="R15" s="558"/>
      <c r="S15" s="558"/>
      <c r="T15" s="558"/>
      <c r="U15" s="558"/>
      <c r="V15" s="558"/>
      <c r="W15" s="558"/>
      <c r="X15" s="558"/>
      <c r="Y15" s="558"/>
      <c r="Z15" s="558"/>
      <c r="AA15" s="558"/>
      <c r="AB15" s="558"/>
      <c r="AC15" s="558"/>
      <c r="AD15" s="558"/>
      <c r="AE15" s="558"/>
      <c r="AF15" s="559"/>
      <c r="AG15" s="559"/>
      <c r="AH15" s="559"/>
      <c r="AI15" s="559"/>
      <c r="AJ15" s="559"/>
      <c r="AK15" s="559"/>
    </row>
    <row r="16" spans="1:42" ht="30" customHeight="1">
      <c r="A16" s="47"/>
      <c r="B16" s="47"/>
      <c r="C16" s="576" t="s">
        <v>374</v>
      </c>
      <c r="D16" s="577"/>
      <c r="E16" s="577"/>
      <c r="F16" s="577"/>
      <c r="G16" s="577"/>
      <c r="H16" s="577"/>
      <c r="I16" s="577"/>
      <c r="J16" s="577"/>
      <c r="K16" s="577"/>
      <c r="L16" s="577"/>
      <c r="M16" s="577"/>
      <c r="N16" s="577"/>
      <c r="O16" s="577"/>
      <c r="P16" s="577"/>
      <c r="Q16" s="577"/>
      <c r="R16" s="577"/>
      <c r="S16" s="577"/>
      <c r="T16" s="577"/>
      <c r="U16" s="577"/>
      <c r="V16" s="577"/>
      <c r="W16" s="577"/>
      <c r="X16" s="577"/>
      <c r="Y16" s="577"/>
      <c r="Z16" s="577"/>
      <c r="AA16" s="577"/>
      <c r="AB16" s="577"/>
      <c r="AC16" s="577"/>
      <c r="AD16" s="577"/>
      <c r="AE16" s="578"/>
      <c r="AF16" s="580">
        <f>SUM(AF5:AK15)</f>
        <v>75000000</v>
      </c>
      <c r="AG16" s="580"/>
      <c r="AH16" s="580"/>
      <c r="AI16" s="580"/>
      <c r="AJ16" s="580"/>
      <c r="AK16" s="580"/>
    </row>
    <row r="17" spans="1:46" ht="33.75" customHeight="1">
      <c r="A17" s="17"/>
      <c r="B17" s="108"/>
      <c r="C17" s="108"/>
      <c r="D17" s="45"/>
      <c r="E17" s="579" t="s">
        <v>393</v>
      </c>
      <c r="F17" s="579"/>
      <c r="G17" s="579"/>
      <c r="H17" s="579"/>
      <c r="I17" s="579"/>
      <c r="J17" s="579"/>
      <c r="K17" s="579"/>
      <c r="L17" s="579"/>
      <c r="M17" s="579"/>
      <c r="N17" s="579"/>
      <c r="O17" s="579"/>
      <c r="P17" s="579"/>
      <c r="Q17" s="579"/>
      <c r="R17" s="579"/>
      <c r="S17" s="579"/>
      <c r="T17" s="579"/>
      <c r="U17" s="579"/>
      <c r="V17" s="579"/>
      <c r="W17" s="579"/>
      <c r="X17" s="579"/>
      <c r="Y17" s="579"/>
      <c r="Z17" s="579"/>
      <c r="AA17" s="579"/>
      <c r="AB17" s="579"/>
      <c r="AC17" s="579"/>
      <c r="AD17" s="579"/>
      <c r="AE17" s="579"/>
      <c r="AF17" s="579"/>
      <c r="AG17" s="579"/>
      <c r="AH17" s="579"/>
      <c r="AI17" s="579"/>
      <c r="AJ17" s="579"/>
      <c r="AK17" s="579"/>
      <c r="AL17" s="14"/>
      <c r="AO17"/>
      <c r="AP17"/>
    </row>
    <row r="18" spans="1:46" ht="26.25" customHeight="1">
      <c r="A18" s="23"/>
      <c r="B18" s="22"/>
      <c r="C18" s="21"/>
      <c r="D18" s="21"/>
      <c r="E18" s="289"/>
      <c r="F18" s="289"/>
      <c r="G18" s="289"/>
      <c r="H18" s="289"/>
      <c r="I18" s="289"/>
      <c r="J18" s="289"/>
      <c r="K18" s="289"/>
      <c r="L18" s="289"/>
      <c r="M18" s="289"/>
      <c r="N18" s="289"/>
      <c r="O18" s="289"/>
      <c r="P18" s="289"/>
      <c r="Q18" s="289"/>
      <c r="R18" s="289"/>
      <c r="S18" s="289"/>
      <c r="T18" s="289"/>
      <c r="U18" s="289"/>
      <c r="V18" s="289"/>
      <c r="W18" s="289"/>
      <c r="X18" s="289"/>
      <c r="Y18" s="289"/>
      <c r="Z18" s="289"/>
      <c r="AA18" s="289"/>
      <c r="AB18" s="289"/>
      <c r="AC18" s="289"/>
      <c r="AD18" s="289"/>
      <c r="AE18" s="289"/>
      <c r="AF18" s="289"/>
      <c r="AG18" s="289"/>
      <c r="AH18" s="289"/>
      <c r="AI18" s="289"/>
      <c r="AJ18" s="289"/>
      <c r="AK18" s="289"/>
      <c r="AL18" s="87" t="s">
        <v>221</v>
      </c>
      <c r="AQ18" s="1"/>
      <c r="AR18" s="1"/>
      <c r="AS18" s="1"/>
      <c r="AT18" s="1"/>
    </row>
    <row r="19" spans="1:46" ht="6.75" customHeight="1">
      <c r="A19" s="47"/>
      <c r="B19" s="47"/>
      <c r="C19" s="113"/>
      <c r="D19" s="113"/>
      <c r="E19" s="113"/>
      <c r="F19" s="113"/>
      <c r="G19" s="113"/>
      <c r="H19" s="113"/>
      <c r="I19" s="113"/>
      <c r="J19" s="113"/>
      <c r="K19" s="113"/>
      <c r="L19" s="113"/>
      <c r="M19" s="113"/>
      <c r="N19" s="97"/>
      <c r="O19" s="97"/>
      <c r="P19" s="97"/>
      <c r="Q19" s="97"/>
      <c r="R19" s="97"/>
      <c r="S19" s="97"/>
      <c r="T19" s="97"/>
      <c r="U19" s="97"/>
      <c r="V19" s="97"/>
      <c r="W19" s="97"/>
      <c r="X19" s="97"/>
      <c r="Y19" s="97"/>
      <c r="Z19" s="97"/>
      <c r="AA19" s="97"/>
      <c r="AB19" s="97"/>
      <c r="AC19" s="97"/>
      <c r="AD19" s="97"/>
      <c r="AE19" s="97"/>
      <c r="AF19" s="113"/>
      <c r="AG19" s="113"/>
      <c r="AH19" s="113"/>
      <c r="AI19" s="113"/>
      <c r="AJ19" s="113"/>
      <c r="AK19" s="113"/>
    </row>
    <row r="20" spans="1:46">
      <c r="A20" s="17"/>
      <c r="B20" s="17"/>
      <c r="C20" s="51"/>
      <c r="D20" s="51"/>
      <c r="E20" s="51"/>
      <c r="F20" s="51"/>
      <c r="G20" s="51"/>
      <c r="H20" s="51"/>
      <c r="I20" s="52"/>
      <c r="J20" s="35"/>
      <c r="K20" s="35"/>
      <c r="L20" s="35"/>
      <c r="M20" s="35"/>
      <c r="N20" s="35"/>
      <c r="O20" s="35"/>
      <c r="P20" s="229"/>
      <c r="Q20" s="35"/>
      <c r="R20" s="35"/>
      <c r="S20" s="35"/>
      <c r="T20" s="35"/>
      <c r="U20" s="35"/>
      <c r="V20" s="35"/>
      <c r="W20" s="35"/>
      <c r="X20" s="35"/>
      <c r="Y20" s="35"/>
      <c r="Z20" s="35"/>
      <c r="AA20" s="35"/>
      <c r="AB20" s="35"/>
      <c r="AC20" s="35"/>
      <c r="AD20" s="35"/>
      <c r="AE20" s="35"/>
      <c r="AF20" s="35"/>
      <c r="AG20" s="35"/>
      <c r="AH20" s="35"/>
      <c r="AI20" s="35"/>
      <c r="AJ20" s="35"/>
      <c r="AK20" s="35"/>
    </row>
    <row r="22" spans="1:46" ht="60" customHeight="1">
      <c r="A22" s="247" t="s">
        <v>394</v>
      </c>
      <c r="B22" s="248"/>
      <c r="C22" s="248"/>
      <c r="D22" s="248"/>
      <c r="E22" s="248"/>
      <c r="F22" s="248"/>
      <c r="G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c r="AG22" s="248"/>
      <c r="AH22" s="248"/>
      <c r="AI22" s="248"/>
      <c r="AJ22" s="248"/>
      <c r="AK22" s="249"/>
    </row>
  </sheetData>
  <protectedRanges>
    <protectedRange sqref="A17:AK18" name="범위2"/>
  </protectedRanges>
  <mergeCells count="56">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 ref="AF7:AK7"/>
    <mergeCell ref="I8:K8"/>
    <mergeCell ref="N8:AE8"/>
    <mergeCell ref="AF8:AK8"/>
    <mergeCell ref="I6:K6"/>
    <mergeCell ref="N6:AE6"/>
    <mergeCell ref="AF6:AK6"/>
    <mergeCell ref="I7:K7"/>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8.xml><?xml version="1.0" encoding="utf-8"?>
<worksheet xmlns="http://schemas.openxmlformats.org/spreadsheetml/2006/main" xmlns:r="http://schemas.openxmlformats.org/officeDocument/2006/relationships">
  <sheetPr codeName="Sheet26"/>
  <dimension ref="A1:AU20"/>
  <sheetViews>
    <sheetView view="pageBreakPreview" zoomScaleNormal="100" zoomScaleSheetLayoutView="100" workbookViewId="0">
      <selection activeCell="D24" sqref="D24"/>
    </sheetView>
  </sheetViews>
  <sheetFormatPr defaultRowHeight="17.399999999999999"/>
  <cols>
    <col min="1" max="4" width="1.09765625" style="1" customWidth="1"/>
    <col min="5" max="37" width="2.3984375" style="1" customWidth="1"/>
    <col min="38"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251" t="s">
        <v>398</v>
      </c>
      <c r="B2" s="251"/>
      <c r="C2" s="251"/>
      <c r="D2" s="251"/>
      <c r="E2" s="251"/>
      <c r="F2" s="251"/>
      <c r="G2" s="251"/>
      <c r="H2" s="251"/>
      <c r="I2" s="251"/>
      <c r="J2" s="251"/>
      <c r="K2" s="251"/>
      <c r="L2" s="251"/>
      <c r="M2" s="251"/>
      <c r="N2" s="251"/>
      <c r="O2" s="251"/>
      <c r="S2"/>
      <c r="T2"/>
      <c r="U2"/>
      <c r="V2"/>
      <c r="W2"/>
      <c r="X2"/>
      <c r="Y2"/>
      <c r="Z2"/>
      <c r="AA2"/>
      <c r="AB2"/>
      <c r="AC2"/>
      <c r="AD2"/>
      <c r="AE2"/>
      <c r="AF2"/>
      <c r="AG2"/>
      <c r="AH2"/>
      <c r="AI2"/>
      <c r="AJ2"/>
      <c r="AK2"/>
      <c r="AL2"/>
      <c r="AM2"/>
      <c r="AN2"/>
      <c r="AO2"/>
      <c r="AP2"/>
      <c r="AQ2"/>
      <c r="AR2"/>
      <c r="AS2"/>
      <c r="AT2"/>
      <c r="AU2"/>
    </row>
    <row r="3" spans="1:47" ht="20.25" customHeight="1">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row>
    <row r="4" spans="1:47" ht="21" customHeight="1">
      <c r="A4" s="17"/>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18"/>
      <c r="AE4" s="92"/>
      <c r="AF4" s="490" t="s">
        <v>395</v>
      </c>
      <c r="AG4" s="490"/>
      <c r="AH4" s="490"/>
      <c r="AI4" s="490"/>
      <c r="AJ4" s="490"/>
      <c r="AK4" s="490"/>
    </row>
    <row r="5" spans="1:47" ht="30" customHeight="1">
      <c r="A5" s="47"/>
      <c r="B5" s="47"/>
      <c r="C5" s="349" t="s">
        <v>396</v>
      </c>
      <c r="D5" s="349"/>
      <c r="E5" s="349"/>
      <c r="F5" s="349"/>
      <c r="G5" s="349"/>
      <c r="H5" s="349"/>
      <c r="I5" s="349"/>
      <c r="J5" s="349"/>
      <c r="K5" s="349"/>
      <c r="L5" s="349"/>
      <c r="M5" s="349"/>
      <c r="N5" s="119" t="s">
        <v>1060</v>
      </c>
      <c r="O5" s="196">
        <f>표지!E8</f>
        <v>3</v>
      </c>
      <c r="P5" s="200" t="str">
        <f>표지!F8</f>
        <v>기</v>
      </c>
      <c r="Q5" s="196">
        <f>표지!G8</f>
        <v>1</v>
      </c>
      <c r="R5" s="120" t="s">
        <v>1062</v>
      </c>
      <c r="S5" s="121" t="s">
        <v>1063</v>
      </c>
      <c r="T5" s="119" t="s">
        <v>1060</v>
      </c>
      <c r="U5" s="203">
        <v>2</v>
      </c>
      <c r="V5" s="196" t="s">
        <v>1063</v>
      </c>
      <c r="W5" s="204">
        <v>4</v>
      </c>
      <c r="X5" s="196" t="s">
        <v>1062</v>
      </c>
      <c r="Y5" s="201" t="s">
        <v>1063</v>
      </c>
      <c r="Z5" s="202" t="s">
        <v>1064</v>
      </c>
      <c r="AA5" s="204">
        <v>2</v>
      </c>
      <c r="AB5" s="196" t="s">
        <v>1063</v>
      </c>
      <c r="AC5" s="204">
        <v>3</v>
      </c>
      <c r="AD5" s="196" t="s">
        <v>1065</v>
      </c>
      <c r="AE5" s="201" t="s">
        <v>1063</v>
      </c>
      <c r="AF5" s="202" t="s">
        <v>1064</v>
      </c>
      <c r="AG5" s="204">
        <v>2</v>
      </c>
      <c r="AH5" s="196" t="s">
        <v>1066</v>
      </c>
      <c r="AI5" s="204">
        <v>2</v>
      </c>
      <c r="AJ5" s="196" t="s">
        <v>1062</v>
      </c>
      <c r="AK5" s="201" t="s">
        <v>1063</v>
      </c>
    </row>
    <row r="6" spans="1:47" ht="30" customHeight="1">
      <c r="A6" s="47"/>
      <c r="B6" s="47"/>
      <c r="C6" s="349" t="s">
        <v>399</v>
      </c>
      <c r="D6" s="349"/>
      <c r="E6" s="349"/>
      <c r="F6" s="349"/>
      <c r="G6" s="349"/>
      <c r="H6" s="349"/>
      <c r="I6" s="349"/>
      <c r="J6" s="349"/>
      <c r="K6" s="349"/>
      <c r="L6" s="349"/>
      <c r="M6" s="349"/>
      <c r="N6" s="581">
        <f>IFERROR((((1+(N12/((N14+N15)/2)))^(12/N13))-1)*100,"")</f>
        <v>-0.17873296986029574</v>
      </c>
      <c r="O6" s="581"/>
      <c r="P6" s="581"/>
      <c r="Q6" s="581"/>
      <c r="R6" s="581"/>
      <c r="S6" s="581"/>
      <c r="T6" s="581">
        <f>IFERROR((((1+(T12/((T14+T15)/2)))^(12/T13))-1)*100,"")</f>
        <v>-0.88497410843786373</v>
      </c>
      <c r="U6" s="581"/>
      <c r="V6" s="581"/>
      <c r="W6" s="581"/>
      <c r="X6" s="581"/>
      <c r="Y6" s="581"/>
      <c r="Z6" s="581">
        <f>IFERROR((((1+(Z12/((Z14+Z15)/2)))^(12/Z13))-1)*100,"")</f>
        <v>-60.404332257336655</v>
      </c>
      <c r="AA6" s="581"/>
      <c r="AB6" s="581"/>
      <c r="AC6" s="581"/>
      <c r="AD6" s="581"/>
      <c r="AE6" s="581"/>
      <c r="AF6" s="581">
        <f>IFERROR((((1+(AF12/((AF14+AF15)/2)))^(12/AF13))-1)*100,"")</f>
        <v>-33.525561310678356</v>
      </c>
      <c r="AG6" s="581"/>
      <c r="AH6" s="581"/>
      <c r="AI6" s="581"/>
      <c r="AJ6" s="581"/>
      <c r="AK6" s="581"/>
    </row>
    <row r="7" spans="1:47" ht="159" customHeight="1">
      <c r="A7" s="17"/>
      <c r="B7" s="108"/>
      <c r="C7" s="108"/>
      <c r="D7" s="45"/>
      <c r="E7" s="579" t="s">
        <v>1133</v>
      </c>
      <c r="F7" s="579"/>
      <c r="G7" s="579"/>
      <c r="H7" s="579"/>
      <c r="I7" s="579"/>
      <c r="J7" s="579"/>
      <c r="K7" s="579"/>
      <c r="L7" s="579"/>
      <c r="M7" s="579"/>
      <c r="N7" s="579"/>
      <c r="O7" s="579"/>
      <c r="P7" s="579"/>
      <c r="Q7" s="579"/>
      <c r="R7" s="579"/>
      <c r="S7" s="579"/>
      <c r="T7" s="579"/>
      <c r="U7" s="579"/>
      <c r="V7" s="579"/>
      <c r="W7" s="579"/>
      <c r="X7" s="579"/>
      <c r="Y7" s="579"/>
      <c r="Z7" s="579"/>
      <c r="AA7" s="579"/>
      <c r="AB7" s="579"/>
      <c r="AC7" s="579"/>
      <c r="AD7" s="579"/>
      <c r="AE7" s="579"/>
      <c r="AF7" s="579"/>
      <c r="AG7" s="579"/>
      <c r="AH7" s="579"/>
      <c r="AI7" s="579"/>
      <c r="AJ7" s="579"/>
      <c r="AK7" s="579"/>
      <c r="AL7" s="14"/>
      <c r="AO7"/>
      <c r="AP7"/>
      <c r="AQ7"/>
      <c r="AR7"/>
      <c r="AS7"/>
      <c r="AT7"/>
      <c r="AU7"/>
    </row>
    <row r="8" spans="1:47" ht="26.25" customHeight="1">
      <c r="A8" s="23"/>
      <c r="B8" s="22"/>
      <c r="C8" s="21"/>
      <c r="D8" s="21"/>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87" t="s">
        <v>221</v>
      </c>
      <c r="AU8"/>
    </row>
    <row r="10" spans="1:47">
      <c r="C10" s="1" t="s">
        <v>171</v>
      </c>
    </row>
    <row r="11" spans="1:47" ht="30" customHeight="1">
      <c r="A11" s="47"/>
      <c r="B11" s="47"/>
      <c r="C11" s="349" t="s">
        <v>314</v>
      </c>
      <c r="D11" s="349"/>
      <c r="E11" s="349"/>
      <c r="F11" s="349"/>
      <c r="G11" s="349"/>
      <c r="H11" s="349"/>
      <c r="I11" s="349"/>
      <c r="J11" s="349"/>
      <c r="K11" s="349"/>
      <c r="L11" s="349"/>
      <c r="M11" s="349"/>
      <c r="N11" s="119" t="s">
        <v>1060</v>
      </c>
      <c r="O11" s="196">
        <f>O5</f>
        <v>3</v>
      </c>
      <c r="P11" s="200" t="str">
        <f>P5</f>
        <v>기</v>
      </c>
      <c r="Q11" s="196">
        <f>Q5</f>
        <v>1</v>
      </c>
      <c r="R11" s="196" t="s">
        <v>1062</v>
      </c>
      <c r="S11" s="201" t="s">
        <v>1063</v>
      </c>
      <c r="T11" s="202" t="s">
        <v>1060</v>
      </c>
      <c r="U11" s="205">
        <f>U5</f>
        <v>2</v>
      </c>
      <c r="V11" s="200" t="str">
        <f>V5</f>
        <v>기</v>
      </c>
      <c r="W11" s="205">
        <f>W5</f>
        <v>4</v>
      </c>
      <c r="X11" s="196" t="s">
        <v>1067</v>
      </c>
      <c r="Y11" s="201" t="s">
        <v>1063</v>
      </c>
      <c r="Z11" s="202" t="s">
        <v>1060</v>
      </c>
      <c r="AA11" s="205">
        <f>AA5</f>
        <v>2</v>
      </c>
      <c r="AB11" s="200" t="str">
        <f>AB5</f>
        <v>기</v>
      </c>
      <c r="AC11" s="205">
        <f>AC5</f>
        <v>3</v>
      </c>
      <c r="AD11" s="196" t="s">
        <v>1068</v>
      </c>
      <c r="AE11" s="201" t="s">
        <v>1063</v>
      </c>
      <c r="AF11" s="202" t="s">
        <v>1060</v>
      </c>
      <c r="AG11" s="205">
        <f>AG5</f>
        <v>2</v>
      </c>
      <c r="AH11" s="200" t="str">
        <f>AH5</f>
        <v>기</v>
      </c>
      <c r="AI11" s="205">
        <f>AI5</f>
        <v>2</v>
      </c>
      <c r="AJ11" s="196" t="s">
        <v>1062</v>
      </c>
      <c r="AK11" s="201" t="s">
        <v>1063</v>
      </c>
    </row>
    <row r="12" spans="1:47" ht="30" customHeight="1">
      <c r="A12" s="47"/>
      <c r="B12" s="47"/>
      <c r="C12" s="353" t="s">
        <v>1069</v>
      </c>
      <c r="D12" s="271"/>
      <c r="E12" s="271"/>
      <c r="F12" s="271"/>
      <c r="G12" s="271"/>
      <c r="H12" s="271"/>
      <c r="I12" s="271"/>
      <c r="J12" s="271"/>
      <c r="K12" s="271"/>
      <c r="L12" s="271"/>
      <c r="M12" s="521"/>
      <c r="N12" s="588">
        <f>'5부.Ⅱ'!U73</f>
        <v>-98003773</v>
      </c>
      <c r="O12" s="588"/>
      <c r="P12" s="588"/>
      <c r="Q12" s="588"/>
      <c r="R12" s="588"/>
      <c r="S12" s="588"/>
      <c r="T12" s="589">
        <v>-243954218</v>
      </c>
      <c r="U12" s="589"/>
      <c r="V12" s="589"/>
      <c r="W12" s="589"/>
      <c r="X12" s="589"/>
      <c r="Y12" s="589"/>
      <c r="Z12" s="590">
        <v>-150253387</v>
      </c>
      <c r="AA12" s="591"/>
      <c r="AB12" s="591"/>
      <c r="AC12" s="591"/>
      <c r="AD12" s="591"/>
      <c r="AE12" s="592"/>
      <c r="AF12" s="590">
        <v>-55404426</v>
      </c>
      <c r="AG12" s="591"/>
      <c r="AH12" s="591"/>
      <c r="AI12" s="591"/>
      <c r="AJ12" s="591"/>
      <c r="AK12" s="592"/>
    </row>
    <row r="13" spans="1:47" ht="30" customHeight="1">
      <c r="A13" s="47"/>
      <c r="B13" s="47"/>
      <c r="C13" s="353" t="s">
        <v>1070</v>
      </c>
      <c r="D13" s="271"/>
      <c r="E13" s="271"/>
      <c r="F13" s="271"/>
      <c r="G13" s="271"/>
      <c r="H13" s="271"/>
      <c r="I13" s="271"/>
      <c r="J13" s="271"/>
      <c r="K13" s="271"/>
      <c r="L13" s="271"/>
      <c r="M13" s="521"/>
      <c r="N13" s="593">
        <v>12</v>
      </c>
      <c r="O13" s="593"/>
      <c r="P13" s="593"/>
      <c r="Q13" s="593"/>
      <c r="R13" s="593"/>
      <c r="S13" s="593"/>
      <c r="T13" s="593">
        <v>12</v>
      </c>
      <c r="U13" s="593"/>
      <c r="V13" s="593"/>
      <c r="W13" s="593"/>
      <c r="X13" s="593"/>
      <c r="Y13" s="593"/>
      <c r="Z13" s="582">
        <v>9</v>
      </c>
      <c r="AA13" s="583"/>
      <c r="AB13" s="583"/>
      <c r="AC13" s="583"/>
      <c r="AD13" s="583"/>
      <c r="AE13" s="584"/>
      <c r="AF13" s="582">
        <v>6</v>
      </c>
      <c r="AG13" s="583"/>
      <c r="AH13" s="583"/>
      <c r="AI13" s="583"/>
      <c r="AJ13" s="583"/>
      <c r="AK13" s="584"/>
    </row>
    <row r="14" spans="1:47" ht="30" customHeight="1">
      <c r="A14" s="47"/>
      <c r="B14" s="47"/>
      <c r="C14" s="353" t="s">
        <v>397</v>
      </c>
      <c r="D14" s="271"/>
      <c r="E14" s="271"/>
      <c r="F14" s="271"/>
      <c r="G14" s="271"/>
      <c r="H14" s="271"/>
      <c r="I14" s="271"/>
      <c r="J14" s="271"/>
      <c r="K14" s="271"/>
      <c r="L14" s="271"/>
      <c r="M14" s="521"/>
      <c r="N14" s="588">
        <f>'5부.Ⅰ'!AG112+'5부.Ⅰ'!AG115</f>
        <v>54832509680</v>
      </c>
      <c r="O14" s="588"/>
      <c r="P14" s="588"/>
      <c r="Q14" s="588"/>
      <c r="R14" s="588"/>
      <c r="S14" s="588"/>
      <c r="T14" s="589">
        <f>Z15</f>
        <v>300000000</v>
      </c>
      <c r="U14" s="589"/>
      <c r="V14" s="589"/>
      <c r="W14" s="589"/>
      <c r="X14" s="589"/>
      <c r="Y14" s="589"/>
      <c r="Z14" s="590">
        <v>300000000</v>
      </c>
      <c r="AA14" s="591"/>
      <c r="AB14" s="591"/>
      <c r="AC14" s="591"/>
      <c r="AD14" s="591"/>
      <c r="AE14" s="592"/>
      <c r="AF14" s="590">
        <v>300000000</v>
      </c>
      <c r="AG14" s="591"/>
      <c r="AH14" s="591"/>
      <c r="AI14" s="591"/>
      <c r="AJ14" s="591"/>
      <c r="AK14" s="592"/>
    </row>
    <row r="15" spans="1:47" ht="30" customHeight="1">
      <c r="A15" s="47"/>
      <c r="B15" s="47"/>
      <c r="C15" s="349" t="s">
        <v>1071</v>
      </c>
      <c r="D15" s="349"/>
      <c r="E15" s="349"/>
      <c r="F15" s="349"/>
      <c r="G15" s="349"/>
      <c r="H15" s="349"/>
      <c r="I15" s="349"/>
      <c r="J15" s="349"/>
      <c r="K15" s="349"/>
      <c r="L15" s="349"/>
      <c r="M15" s="349"/>
      <c r="N15" s="588">
        <f>'5부.Ⅰ'!U112+'5부.Ⅰ'!U115</f>
        <v>54832509680</v>
      </c>
      <c r="O15" s="588"/>
      <c r="P15" s="588"/>
      <c r="Q15" s="588"/>
      <c r="R15" s="588"/>
      <c r="S15" s="588"/>
      <c r="T15" s="589">
        <v>54832509680</v>
      </c>
      <c r="U15" s="589"/>
      <c r="V15" s="589"/>
      <c r="W15" s="589"/>
      <c r="X15" s="589"/>
      <c r="Y15" s="589"/>
      <c r="Z15" s="590">
        <v>300000000</v>
      </c>
      <c r="AA15" s="591"/>
      <c r="AB15" s="591"/>
      <c r="AC15" s="591"/>
      <c r="AD15" s="591"/>
      <c r="AE15" s="592"/>
      <c r="AF15" s="590">
        <v>300000000</v>
      </c>
      <c r="AG15" s="591"/>
      <c r="AH15" s="591"/>
      <c r="AI15" s="591"/>
      <c r="AJ15" s="591"/>
      <c r="AK15" s="592"/>
    </row>
    <row r="16" spans="1:47" ht="18" thickBot="1"/>
    <row r="17" spans="1:37" ht="55.5" customHeight="1">
      <c r="A17" s="585" t="s">
        <v>400</v>
      </c>
      <c r="B17" s="586"/>
      <c r="C17" s="586"/>
      <c r="D17" s="586"/>
      <c r="E17" s="586"/>
      <c r="F17" s="586"/>
      <c r="G17" s="586"/>
      <c r="H17" s="586"/>
      <c r="I17" s="586"/>
      <c r="J17" s="586"/>
      <c r="K17" s="586"/>
      <c r="L17" s="586"/>
      <c r="M17" s="586"/>
      <c r="N17" s="586"/>
      <c r="O17" s="586"/>
      <c r="P17" s="586"/>
      <c r="Q17" s="586"/>
      <c r="R17" s="586"/>
      <c r="S17" s="586"/>
      <c r="T17" s="586"/>
      <c r="U17" s="586"/>
      <c r="V17" s="586"/>
      <c r="W17" s="586"/>
      <c r="X17" s="586"/>
      <c r="Y17" s="586"/>
      <c r="Z17" s="586"/>
      <c r="AA17" s="586"/>
      <c r="AB17" s="586"/>
      <c r="AC17" s="586"/>
      <c r="AD17" s="586"/>
      <c r="AE17" s="586"/>
      <c r="AF17" s="586"/>
      <c r="AG17" s="586"/>
      <c r="AH17" s="586"/>
      <c r="AI17" s="586"/>
      <c r="AJ17" s="586"/>
      <c r="AK17" s="587"/>
    </row>
    <row r="20" spans="1:37">
      <c r="P20" s="227"/>
    </row>
  </sheetData>
  <protectedRanges>
    <protectedRange sqref="T12:AK15 N13" name="범위3"/>
    <protectedRange sqref="T5:AK5" name="범위2_2"/>
    <protectedRange sqref="A7:AK8" name="범위2"/>
  </protectedRanges>
  <mergeCells count="32">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 ref="Z13:AE13"/>
    <mergeCell ref="AF13:AK13"/>
    <mergeCell ref="A17:AK17"/>
    <mergeCell ref="C11:M11"/>
    <mergeCell ref="C15:M15"/>
    <mergeCell ref="N15:S15"/>
    <mergeCell ref="T15:Y15"/>
    <mergeCell ref="Z15:AE15"/>
    <mergeCell ref="AF15:AK15"/>
    <mergeCell ref="AF4:AK4"/>
    <mergeCell ref="C5:M5"/>
    <mergeCell ref="C6:M6"/>
    <mergeCell ref="N6:S6"/>
    <mergeCell ref="T6:Y6"/>
    <mergeCell ref="Z6:AE6"/>
    <mergeCell ref="AF6:AK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sheetPr codeName="Sheet17"/>
  <dimension ref="A2:AT20"/>
  <sheetViews>
    <sheetView view="pageBreakPreview" topLeftCell="A4" zoomScaleNormal="100" zoomScaleSheetLayoutView="100" workbookViewId="0">
      <selection activeCell="D24" sqref="D24"/>
    </sheetView>
  </sheetViews>
  <sheetFormatPr defaultRowHeight="17.399999999999999"/>
  <cols>
    <col min="1" max="4" width="1.09765625" style="1" customWidth="1"/>
    <col min="5" max="7" width="4.09765625" style="1" customWidth="1"/>
    <col min="8" max="12" width="5" style="1" customWidth="1"/>
    <col min="13" max="35" width="2.3984375" style="1" customWidth="1"/>
    <col min="36" max="37" width="6.3984375" style="1" customWidth="1"/>
    <col min="38" max="38" width="22.59765625" style="1" customWidth="1"/>
    <col min="39" max="39" width="10.09765625" style="1" customWidth="1"/>
    <col min="40" max="40" width="35.5" style="1" customWidth="1"/>
    <col min="41" max="41" width="9" style="1"/>
  </cols>
  <sheetData>
    <row r="2" spans="1:46">
      <c r="A2" s="250" t="s">
        <v>409</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row>
    <row r="3" spans="1:46">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6" ht="20.25" customHeight="1">
      <c r="A4" s="251" t="s">
        <v>410</v>
      </c>
      <c r="B4" s="251"/>
      <c r="C4" s="251"/>
      <c r="D4" s="251"/>
      <c r="E4" s="251"/>
      <c r="F4" s="251"/>
      <c r="G4" s="251"/>
      <c r="H4" s="251"/>
      <c r="I4" s="251"/>
      <c r="J4" s="251"/>
      <c r="K4" s="251"/>
      <c r="L4" s="251"/>
      <c r="M4" s="251"/>
      <c r="N4" s="251"/>
      <c r="O4" s="251"/>
      <c r="P4" s="251"/>
      <c r="Q4" s="251"/>
      <c r="R4" s="251"/>
      <c r="S4" s="251"/>
      <c r="T4" s="251"/>
      <c r="U4" s="251"/>
      <c r="V4" s="251"/>
      <c r="W4" s="251"/>
      <c r="X4" s="251"/>
      <c r="Y4" s="251"/>
      <c r="Z4" s="251"/>
      <c r="AA4" s="251"/>
      <c r="AB4" s="251"/>
      <c r="AC4" s="251"/>
      <c r="AD4" s="251"/>
      <c r="AE4" s="251"/>
      <c r="AF4" s="251"/>
      <c r="AG4" s="251"/>
      <c r="AH4" s="251"/>
      <c r="AI4" s="251"/>
      <c r="AJ4" s="251"/>
      <c r="AK4" s="251"/>
    </row>
    <row r="6" spans="1:46" ht="18.75" customHeight="1">
      <c r="A6" s="17"/>
      <c r="B6" s="599" t="s">
        <v>401</v>
      </c>
      <c r="C6" s="599"/>
      <c r="D6" s="599"/>
      <c r="E6" s="599"/>
      <c r="F6" s="599"/>
      <c r="G6" s="599"/>
      <c r="H6" s="599"/>
      <c r="I6" s="599"/>
      <c r="J6" s="599"/>
      <c r="K6" s="599"/>
      <c r="L6" s="599"/>
      <c r="M6" s="599"/>
      <c r="N6" s="599"/>
      <c r="O6" s="599"/>
      <c r="P6" s="599"/>
      <c r="Q6" s="599"/>
      <c r="R6" s="599"/>
      <c r="S6" s="599"/>
      <c r="T6" s="599"/>
      <c r="U6" s="599"/>
      <c r="V6" s="599"/>
      <c r="W6" s="599"/>
      <c r="X6" s="599"/>
      <c r="Y6" s="599"/>
      <c r="Z6" s="599"/>
      <c r="AA6" s="599"/>
      <c r="AB6" s="599"/>
      <c r="AC6" s="599"/>
      <c r="AD6" s="599"/>
      <c r="AE6" s="599"/>
      <c r="AF6" s="599"/>
      <c r="AG6" s="599"/>
      <c r="AH6" s="599"/>
      <c r="AI6" s="599"/>
      <c r="AJ6" s="599"/>
      <c r="AK6" s="599"/>
      <c r="AL6" s="14"/>
    </row>
    <row r="7" spans="1:46" ht="18.75" customHeight="1">
      <c r="A7" s="17"/>
      <c r="B7" s="116"/>
      <c r="C7" s="116"/>
      <c r="D7" s="116"/>
      <c r="E7" s="116"/>
      <c r="F7" s="116"/>
      <c r="G7" s="116"/>
      <c r="H7" s="116"/>
      <c r="I7" s="116"/>
      <c r="J7" s="116"/>
      <c r="K7" s="116"/>
      <c r="L7" s="116"/>
      <c r="M7" s="116"/>
      <c r="N7" s="116"/>
      <c r="O7" s="116"/>
      <c r="P7" s="116"/>
      <c r="Q7" s="116"/>
      <c r="R7" s="116"/>
      <c r="S7" s="116"/>
      <c r="T7" s="116"/>
      <c r="U7" s="116"/>
      <c r="V7" s="116"/>
      <c r="W7" s="116"/>
      <c r="X7" s="116"/>
      <c r="Y7" s="116"/>
      <c r="Z7" s="116"/>
      <c r="AA7" s="116"/>
      <c r="AB7" s="116"/>
      <c r="AC7" s="116"/>
      <c r="AD7" s="116"/>
      <c r="AE7" s="116"/>
      <c r="AF7" s="116"/>
      <c r="AG7" s="116"/>
      <c r="AH7" s="116"/>
      <c r="AI7" s="116"/>
      <c r="AJ7" s="116"/>
      <c r="AK7" s="116"/>
      <c r="AL7" s="14"/>
    </row>
    <row r="8" spans="1:46" ht="18.75" customHeight="1">
      <c r="A8" s="17"/>
      <c r="B8" s="116"/>
      <c r="C8" s="206"/>
      <c r="D8" s="206"/>
      <c r="E8" s="206"/>
      <c r="F8" s="206"/>
      <c r="G8" s="206"/>
      <c r="H8" s="206"/>
      <c r="I8" s="206"/>
      <c r="J8" s="206"/>
      <c r="K8" s="206"/>
      <c r="L8" s="206"/>
      <c r="M8" s="206"/>
      <c r="N8" s="206"/>
      <c r="O8" s="206"/>
      <c r="P8" s="206"/>
      <c r="Q8" s="206"/>
      <c r="R8" s="206"/>
      <c r="S8" s="206"/>
      <c r="T8" s="206"/>
      <c r="U8" s="206"/>
      <c r="V8" s="206"/>
      <c r="W8" s="206"/>
      <c r="X8" s="206"/>
      <c r="Y8" s="206"/>
      <c r="Z8" s="206"/>
      <c r="AA8" s="206"/>
      <c r="AB8" s="206"/>
      <c r="AC8" s="206"/>
      <c r="AD8" s="333" t="s">
        <v>225</v>
      </c>
      <c r="AE8" s="333"/>
      <c r="AF8" s="333"/>
      <c r="AG8" s="333"/>
      <c r="AH8" s="333"/>
      <c r="AI8" s="333"/>
      <c r="AJ8" s="333"/>
      <c r="AK8" s="333"/>
      <c r="AL8" s="14"/>
    </row>
    <row r="9" spans="1:46" ht="30" customHeight="1">
      <c r="A9" s="47"/>
      <c r="B9" s="47"/>
      <c r="C9" s="334" t="s">
        <v>412</v>
      </c>
      <c r="D9" s="334"/>
      <c r="E9" s="334"/>
      <c r="F9" s="334"/>
      <c r="G9" s="334"/>
      <c r="H9" s="334" t="s">
        <v>402</v>
      </c>
      <c r="I9" s="334"/>
      <c r="J9" s="334"/>
      <c r="K9" s="334"/>
      <c r="L9" s="334"/>
      <c r="M9" s="334" t="s">
        <v>403</v>
      </c>
      <c r="N9" s="334"/>
      <c r="O9" s="334"/>
      <c r="P9" s="334"/>
      <c r="Q9" s="334" t="s">
        <v>404</v>
      </c>
      <c r="R9" s="334"/>
      <c r="S9" s="334"/>
      <c r="T9" s="334"/>
      <c r="U9" s="473" t="s">
        <v>405</v>
      </c>
      <c r="V9" s="473"/>
      <c r="W9" s="473"/>
      <c r="X9" s="473" t="s">
        <v>406</v>
      </c>
      <c r="Y9" s="473"/>
      <c r="Z9" s="473"/>
      <c r="AA9" s="473"/>
      <c r="AB9" s="473" t="s">
        <v>407</v>
      </c>
      <c r="AC9" s="473"/>
      <c r="AD9" s="473"/>
      <c r="AE9" s="473"/>
      <c r="AF9" s="473" t="s">
        <v>408</v>
      </c>
      <c r="AG9" s="473"/>
      <c r="AH9" s="473"/>
      <c r="AI9" s="473"/>
      <c r="AJ9" s="473" t="s">
        <v>118</v>
      </c>
      <c r="AK9" s="473"/>
      <c r="AL9" s="210" t="s">
        <v>216</v>
      </c>
    </row>
    <row r="10" spans="1:46" ht="30" customHeight="1">
      <c r="A10" s="47"/>
      <c r="B10" s="47"/>
      <c r="C10" s="469"/>
      <c r="D10" s="469"/>
      <c r="E10" s="469"/>
      <c r="F10" s="469"/>
      <c r="G10" s="469"/>
      <c r="H10" s="469"/>
      <c r="I10" s="469"/>
      <c r="J10" s="469"/>
      <c r="K10" s="469"/>
      <c r="L10" s="469"/>
      <c r="M10" s="596"/>
      <c r="N10" s="596"/>
      <c r="O10" s="596"/>
      <c r="P10" s="596"/>
      <c r="Q10" s="597"/>
      <c r="R10" s="597"/>
      <c r="S10" s="597"/>
      <c r="T10" s="597"/>
      <c r="U10" s="598"/>
      <c r="V10" s="598"/>
      <c r="W10" s="598"/>
      <c r="X10" s="595"/>
      <c r="Y10" s="595"/>
      <c r="Z10" s="595"/>
      <c r="AA10" s="595"/>
      <c r="AB10" s="595"/>
      <c r="AC10" s="595"/>
      <c r="AD10" s="595"/>
      <c r="AE10" s="595"/>
      <c r="AF10" s="595"/>
      <c r="AG10" s="595"/>
      <c r="AH10" s="595"/>
      <c r="AI10" s="595"/>
      <c r="AJ10" s="594"/>
      <c r="AK10" s="594"/>
      <c r="AL10" s="220"/>
    </row>
    <row r="11" spans="1:46" ht="30" customHeight="1">
      <c r="A11" s="47"/>
      <c r="B11" s="47"/>
      <c r="C11" s="469"/>
      <c r="D11" s="469"/>
      <c r="E11" s="469"/>
      <c r="F11" s="469"/>
      <c r="G11" s="469"/>
      <c r="H11" s="469"/>
      <c r="I11" s="469"/>
      <c r="J11" s="469"/>
      <c r="K11" s="469"/>
      <c r="L11" s="469"/>
      <c r="M11" s="596"/>
      <c r="N11" s="596"/>
      <c r="O11" s="596"/>
      <c r="P11" s="596"/>
      <c r="Q11" s="597"/>
      <c r="R11" s="597"/>
      <c r="S11" s="597"/>
      <c r="T11" s="597"/>
      <c r="U11" s="598"/>
      <c r="V11" s="598"/>
      <c r="W11" s="598"/>
      <c r="X11" s="595"/>
      <c r="Y11" s="595"/>
      <c r="Z11" s="595"/>
      <c r="AA11" s="595"/>
      <c r="AB11" s="595"/>
      <c r="AC11" s="595"/>
      <c r="AD11" s="595"/>
      <c r="AE11" s="595"/>
      <c r="AF11" s="595"/>
      <c r="AG11" s="595"/>
      <c r="AH11" s="595"/>
      <c r="AI11" s="595"/>
      <c r="AJ11" s="594"/>
      <c r="AK11" s="594"/>
      <c r="AL11" s="220"/>
    </row>
    <row r="12" spans="1:46" ht="30" customHeight="1">
      <c r="A12" s="47"/>
      <c r="B12" s="47"/>
      <c r="C12" s="469"/>
      <c r="D12" s="469"/>
      <c r="E12" s="469"/>
      <c r="F12" s="469"/>
      <c r="G12" s="469"/>
      <c r="H12" s="469"/>
      <c r="I12" s="469"/>
      <c r="J12" s="469"/>
      <c r="K12" s="469"/>
      <c r="L12" s="469"/>
      <c r="M12" s="596"/>
      <c r="N12" s="596"/>
      <c r="O12" s="596"/>
      <c r="P12" s="596"/>
      <c r="Q12" s="597"/>
      <c r="R12" s="597"/>
      <c r="S12" s="597"/>
      <c r="T12" s="597"/>
      <c r="U12" s="598"/>
      <c r="V12" s="598"/>
      <c r="W12" s="598"/>
      <c r="X12" s="595"/>
      <c r="Y12" s="595"/>
      <c r="Z12" s="595"/>
      <c r="AA12" s="595"/>
      <c r="AB12" s="595"/>
      <c r="AC12" s="595"/>
      <c r="AD12" s="595"/>
      <c r="AE12" s="595"/>
      <c r="AF12" s="595"/>
      <c r="AG12" s="595"/>
      <c r="AH12" s="595"/>
      <c r="AI12" s="595"/>
      <c r="AJ12" s="594"/>
      <c r="AK12" s="594"/>
      <c r="AL12" s="220"/>
    </row>
    <row r="13" spans="1:46" ht="30" customHeight="1">
      <c r="A13" s="47"/>
      <c r="B13" s="47"/>
      <c r="C13" s="469"/>
      <c r="D13" s="469"/>
      <c r="E13" s="469"/>
      <c r="F13" s="469"/>
      <c r="G13" s="469"/>
      <c r="H13" s="469"/>
      <c r="I13" s="469"/>
      <c r="J13" s="469"/>
      <c r="K13" s="469"/>
      <c r="L13" s="469"/>
      <c r="M13" s="596"/>
      <c r="N13" s="596"/>
      <c r="O13" s="596"/>
      <c r="P13" s="596"/>
      <c r="Q13" s="597"/>
      <c r="R13" s="597"/>
      <c r="S13" s="597"/>
      <c r="T13" s="597"/>
      <c r="U13" s="598"/>
      <c r="V13" s="598"/>
      <c r="W13" s="598"/>
      <c r="X13" s="595"/>
      <c r="Y13" s="595"/>
      <c r="Z13" s="595"/>
      <c r="AA13" s="595"/>
      <c r="AB13" s="595"/>
      <c r="AC13" s="595"/>
      <c r="AD13" s="595"/>
      <c r="AE13" s="595"/>
      <c r="AF13" s="595"/>
      <c r="AG13" s="595"/>
      <c r="AH13" s="595"/>
      <c r="AI13" s="595"/>
      <c r="AJ13" s="594"/>
      <c r="AK13" s="594"/>
      <c r="AL13" s="220"/>
    </row>
    <row r="14" spans="1:46" ht="30" customHeight="1">
      <c r="A14" s="47"/>
      <c r="B14" s="47"/>
      <c r="C14" s="469"/>
      <c r="D14" s="469"/>
      <c r="E14" s="469"/>
      <c r="F14" s="469"/>
      <c r="G14" s="469"/>
      <c r="H14" s="469"/>
      <c r="I14" s="469"/>
      <c r="J14" s="469"/>
      <c r="K14" s="469"/>
      <c r="L14" s="469"/>
      <c r="M14" s="596"/>
      <c r="N14" s="596"/>
      <c r="O14" s="596"/>
      <c r="P14" s="596"/>
      <c r="Q14" s="597"/>
      <c r="R14" s="597"/>
      <c r="S14" s="597"/>
      <c r="T14" s="597"/>
      <c r="U14" s="598"/>
      <c r="V14" s="598"/>
      <c r="W14" s="598"/>
      <c r="X14" s="595"/>
      <c r="Y14" s="595"/>
      <c r="Z14" s="595"/>
      <c r="AA14" s="595"/>
      <c r="AB14" s="595"/>
      <c r="AC14" s="595"/>
      <c r="AD14" s="595"/>
      <c r="AE14" s="595"/>
      <c r="AF14" s="595"/>
      <c r="AG14" s="595"/>
      <c r="AH14" s="595"/>
      <c r="AI14" s="595"/>
      <c r="AJ14" s="594"/>
      <c r="AK14" s="594"/>
      <c r="AL14" s="220"/>
    </row>
    <row r="15" spans="1:46" ht="54" customHeight="1">
      <c r="A15" s="17"/>
      <c r="B15" s="116"/>
      <c r="C15" s="116"/>
      <c r="D15" s="45"/>
      <c r="E15" s="579" t="s">
        <v>411</v>
      </c>
      <c r="F15" s="579"/>
      <c r="G15" s="579"/>
      <c r="H15" s="579"/>
      <c r="I15" s="579"/>
      <c r="J15" s="579"/>
      <c r="K15" s="579"/>
      <c r="L15" s="579"/>
      <c r="M15" s="579"/>
      <c r="N15" s="579"/>
      <c r="O15" s="579"/>
      <c r="P15" s="579"/>
      <c r="Q15" s="579"/>
      <c r="R15" s="579"/>
      <c r="S15" s="579"/>
      <c r="T15" s="579"/>
      <c r="U15" s="579"/>
      <c r="V15" s="579"/>
      <c r="W15" s="579"/>
      <c r="X15" s="579"/>
      <c r="Y15" s="579"/>
      <c r="Z15" s="579"/>
      <c r="AA15" s="579"/>
      <c r="AB15" s="579"/>
      <c r="AC15" s="579"/>
      <c r="AD15" s="579"/>
      <c r="AE15" s="579"/>
      <c r="AF15" s="579"/>
      <c r="AG15" s="579"/>
      <c r="AH15" s="579"/>
      <c r="AI15" s="579"/>
      <c r="AJ15" s="579"/>
      <c r="AK15" s="579"/>
      <c r="AL15" s="14"/>
      <c r="AO15"/>
    </row>
    <row r="16" spans="1:46" ht="26.25" customHeight="1">
      <c r="A16" s="23"/>
      <c r="B16" s="22"/>
      <c r="C16" s="21"/>
      <c r="D16" s="21"/>
      <c r="E16" s="289"/>
      <c r="F16" s="289"/>
      <c r="G16" s="289"/>
      <c r="H16" s="289"/>
      <c r="I16" s="289"/>
      <c r="J16" s="289"/>
      <c r="K16" s="289"/>
      <c r="L16" s="289"/>
      <c r="M16" s="289"/>
      <c r="N16" s="289"/>
      <c r="O16" s="289"/>
      <c r="P16" s="289"/>
      <c r="Q16" s="289"/>
      <c r="R16" s="289"/>
      <c r="S16" s="289"/>
      <c r="T16" s="289"/>
      <c r="U16" s="289"/>
      <c r="V16" s="289"/>
      <c r="W16" s="289"/>
      <c r="X16" s="289"/>
      <c r="Y16" s="289"/>
      <c r="Z16" s="289"/>
      <c r="AA16" s="289"/>
      <c r="AB16" s="289"/>
      <c r="AC16" s="289"/>
      <c r="AD16" s="289"/>
      <c r="AE16" s="289"/>
      <c r="AF16" s="289"/>
      <c r="AG16" s="289"/>
      <c r="AH16" s="289"/>
      <c r="AI16" s="289"/>
      <c r="AJ16" s="289"/>
      <c r="AK16" s="289"/>
      <c r="AL16" s="87" t="s">
        <v>221</v>
      </c>
      <c r="AP16" s="1"/>
      <c r="AQ16" s="1"/>
      <c r="AR16" s="1"/>
      <c r="AS16" s="1"/>
      <c r="AT16" s="1"/>
    </row>
    <row r="19" spans="1:37" ht="118.5" customHeight="1">
      <c r="A19" s="247" t="s">
        <v>414</v>
      </c>
      <c r="B19" s="248"/>
      <c r="C19" s="248"/>
      <c r="D19" s="248"/>
      <c r="E19" s="248"/>
      <c r="F19" s="248"/>
      <c r="G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c r="AG19" s="248"/>
      <c r="AH19" s="248"/>
      <c r="AI19" s="248"/>
      <c r="AJ19" s="248"/>
      <c r="AK19" s="249"/>
    </row>
    <row r="20" spans="1:37">
      <c r="P20" s="227"/>
    </row>
  </sheetData>
  <protectedRanges>
    <protectedRange sqref="A15:AK16" name="범위2"/>
  </protectedRanges>
  <mergeCells count="61">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C12:G12"/>
    <mergeCell ref="H12:L12"/>
    <mergeCell ref="M12:P12"/>
    <mergeCell ref="Q12:T12"/>
    <mergeCell ref="U12:W12"/>
    <mergeCell ref="AJ12:AK12"/>
    <mergeCell ref="AB11:AE11"/>
    <mergeCell ref="AF11:AI11"/>
    <mergeCell ref="AJ11:AK11"/>
    <mergeCell ref="X13:AA13"/>
    <mergeCell ref="AB13:AE13"/>
    <mergeCell ref="AF13:AI13"/>
    <mergeCell ref="AF12:AI12"/>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sheetPr codeName="Sheet18"/>
  <dimension ref="A2:BT26"/>
  <sheetViews>
    <sheetView view="pageBreakPreview" zoomScaleNormal="100" zoomScaleSheetLayoutView="100" workbookViewId="0">
      <selection activeCell="D24" sqref="D24"/>
    </sheetView>
  </sheetViews>
  <sheetFormatPr defaultRowHeight="17.399999999999999"/>
  <cols>
    <col min="1" max="4" width="1.09765625" style="1" customWidth="1"/>
    <col min="5" max="37" width="2.3984375" style="1" customWidth="1"/>
    <col min="38" max="38" width="20.69921875" style="1" customWidth="1"/>
    <col min="39" max="39" width="9" style="1"/>
    <col min="40" max="40" width="28.8984375" style="1" customWidth="1"/>
  </cols>
  <sheetData>
    <row r="2" spans="1:72" ht="18.75" customHeight="1">
      <c r="A2" s="17"/>
      <c r="B2" s="599" t="s">
        <v>1082</v>
      </c>
      <c r="C2" s="599"/>
      <c r="D2" s="599"/>
      <c r="E2" s="599"/>
      <c r="F2" s="599"/>
      <c r="G2" s="599"/>
      <c r="H2" s="599"/>
      <c r="I2" s="599"/>
      <c r="J2" s="599"/>
      <c r="K2" s="599"/>
      <c r="L2" s="599"/>
      <c r="M2" s="599"/>
      <c r="N2" s="599"/>
      <c r="O2" s="599"/>
      <c r="P2" s="599"/>
      <c r="Q2" s="599"/>
      <c r="R2" s="599"/>
      <c r="S2" s="599"/>
      <c r="T2" s="599"/>
      <c r="U2" s="599"/>
      <c r="V2" s="599"/>
      <c r="W2" s="599"/>
      <c r="X2" s="599"/>
      <c r="Y2" s="599"/>
      <c r="Z2" s="599"/>
      <c r="AA2" s="599"/>
      <c r="AB2" s="599"/>
      <c r="AC2" s="599"/>
      <c r="AD2" s="599"/>
      <c r="AE2" s="599"/>
      <c r="AF2" s="599"/>
      <c r="AG2" s="599"/>
      <c r="AH2" s="599"/>
      <c r="AI2" s="599"/>
      <c r="AJ2" s="599"/>
      <c r="AK2" s="599"/>
      <c r="AL2" s="14"/>
      <c r="AM2" s="27"/>
    </row>
    <row r="3" spans="1:72" ht="18.75" customHeight="1">
      <c r="A3" s="17"/>
      <c r="B3" s="116"/>
      <c r="C3" s="116"/>
      <c r="D3" s="116"/>
      <c r="E3" s="116"/>
      <c r="F3" s="116"/>
      <c r="G3" s="116"/>
      <c r="H3" s="116"/>
      <c r="I3" s="116"/>
      <c r="J3" s="116"/>
      <c r="K3" s="116"/>
      <c r="L3" s="116"/>
      <c r="M3" s="116"/>
      <c r="N3" s="116"/>
      <c r="O3" s="116"/>
      <c r="P3" s="116"/>
      <c r="Q3" s="116"/>
      <c r="R3" s="116"/>
      <c r="S3" s="116"/>
      <c r="T3" s="116"/>
      <c r="U3" s="116"/>
      <c r="V3" s="116"/>
      <c r="W3" s="116"/>
      <c r="X3" s="116"/>
      <c r="Y3" s="116"/>
      <c r="Z3" s="116"/>
      <c r="AA3" s="116"/>
      <c r="AB3" s="116"/>
      <c r="AC3" s="116"/>
      <c r="AD3" s="116"/>
      <c r="AE3" s="116"/>
      <c r="AF3" s="116"/>
      <c r="AG3" s="116"/>
      <c r="AH3" s="116"/>
      <c r="AI3" s="116"/>
      <c r="AJ3" s="116"/>
      <c r="AK3" s="116"/>
      <c r="AL3" s="14"/>
    </row>
    <row r="4" spans="1:72" ht="18.75" customHeight="1">
      <c r="A4" s="17"/>
      <c r="B4" s="601" t="s">
        <v>415</v>
      </c>
      <c r="C4" s="601"/>
      <c r="D4" s="601"/>
      <c r="E4" s="601"/>
      <c r="F4" s="601"/>
      <c r="G4" s="601"/>
      <c r="H4" s="601"/>
      <c r="I4" s="601"/>
      <c r="J4" s="601"/>
      <c r="K4" s="601"/>
      <c r="L4" s="601"/>
      <c r="M4" s="601"/>
      <c r="N4" s="601"/>
      <c r="O4" s="601"/>
      <c r="P4" s="601"/>
      <c r="Q4" s="601"/>
      <c r="R4" s="601"/>
      <c r="S4" s="601"/>
      <c r="T4" s="601"/>
      <c r="U4" s="601"/>
      <c r="V4" s="601"/>
      <c r="W4" s="601"/>
      <c r="X4" s="601"/>
      <c r="Y4" s="601"/>
      <c r="Z4" s="601"/>
      <c r="AA4" s="601"/>
      <c r="AB4" s="601"/>
      <c r="AC4" s="601"/>
      <c r="AD4" s="601"/>
      <c r="AE4" s="601"/>
      <c r="AF4" s="601"/>
      <c r="AG4" s="601"/>
      <c r="AH4" s="601"/>
      <c r="AI4" s="601"/>
      <c r="AJ4" s="601"/>
      <c r="AK4" s="601"/>
      <c r="AL4" s="14"/>
    </row>
    <row r="5" spans="1:72" ht="37.5" customHeight="1">
      <c r="C5" s="602"/>
      <c r="D5" s="603"/>
      <c r="E5" s="603"/>
      <c r="F5" s="603"/>
      <c r="G5" s="603"/>
      <c r="H5" s="603"/>
      <c r="I5" s="603"/>
      <c r="J5" s="603"/>
      <c r="K5" s="603"/>
      <c r="L5" s="603"/>
      <c r="M5" s="603"/>
      <c r="N5" s="603"/>
      <c r="O5" s="603"/>
      <c r="P5" s="603"/>
      <c r="Q5" s="603"/>
      <c r="R5" s="603"/>
      <c r="S5" s="603"/>
      <c r="T5" s="603"/>
      <c r="U5" s="603"/>
      <c r="V5" s="603"/>
      <c r="W5" s="603"/>
      <c r="X5" s="603"/>
      <c r="Y5" s="603"/>
      <c r="Z5" s="603"/>
      <c r="AA5" s="603"/>
      <c r="AB5" s="603"/>
      <c r="AC5" s="603"/>
      <c r="AD5" s="603"/>
      <c r="AE5" s="603"/>
      <c r="AF5" s="603"/>
      <c r="AG5" s="603"/>
      <c r="AH5" s="603"/>
      <c r="AI5" s="603"/>
      <c r="AJ5" s="603"/>
      <c r="AK5" s="604"/>
      <c r="AL5" s="329" t="s">
        <v>418</v>
      </c>
      <c r="AM5" s="329"/>
      <c r="AN5" s="329"/>
      <c r="AO5" s="329"/>
      <c r="AP5" s="329"/>
      <c r="AQ5" s="329"/>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c r="BR5" s="44"/>
      <c r="BS5" s="44"/>
      <c r="BT5" s="44"/>
    </row>
    <row r="6" spans="1:72" ht="37.5" customHeight="1">
      <c r="C6" s="605"/>
      <c r="D6" s="606"/>
      <c r="E6" s="606"/>
      <c r="F6" s="606"/>
      <c r="G6" s="606"/>
      <c r="H6" s="606"/>
      <c r="I6" s="606"/>
      <c r="J6" s="606"/>
      <c r="K6" s="606"/>
      <c r="L6" s="606"/>
      <c r="M6" s="606"/>
      <c r="N6" s="606"/>
      <c r="O6" s="606"/>
      <c r="P6" s="606"/>
      <c r="Q6" s="606"/>
      <c r="R6" s="606"/>
      <c r="S6" s="606"/>
      <c r="T6" s="606"/>
      <c r="U6" s="606"/>
      <c r="V6" s="606"/>
      <c r="W6" s="606"/>
      <c r="X6" s="606"/>
      <c r="Y6" s="606"/>
      <c r="Z6" s="606"/>
      <c r="AA6" s="606"/>
      <c r="AB6" s="606"/>
      <c r="AC6" s="606"/>
      <c r="AD6" s="606"/>
      <c r="AE6" s="606"/>
      <c r="AF6" s="606"/>
      <c r="AG6" s="606"/>
      <c r="AH6" s="606"/>
      <c r="AI6" s="606"/>
      <c r="AJ6" s="606"/>
      <c r="AK6" s="607"/>
      <c r="AL6" s="329"/>
      <c r="AM6" s="329"/>
      <c r="AN6" s="329"/>
      <c r="AO6" s="329"/>
      <c r="AP6" s="329"/>
      <c r="AQ6" s="329"/>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row>
    <row r="7" spans="1:72" ht="37.5" customHeight="1">
      <c r="C7" s="605"/>
      <c r="D7" s="606"/>
      <c r="E7" s="606"/>
      <c r="F7" s="606"/>
      <c r="G7" s="606"/>
      <c r="H7" s="606"/>
      <c r="I7" s="606"/>
      <c r="J7" s="606"/>
      <c r="K7" s="606"/>
      <c r="L7" s="606"/>
      <c r="M7" s="606"/>
      <c r="N7" s="606"/>
      <c r="O7" s="606"/>
      <c r="P7" s="606"/>
      <c r="Q7" s="606"/>
      <c r="R7" s="606"/>
      <c r="S7" s="606"/>
      <c r="T7" s="606"/>
      <c r="U7" s="606"/>
      <c r="V7" s="606"/>
      <c r="W7" s="606"/>
      <c r="X7" s="606"/>
      <c r="Y7" s="606"/>
      <c r="Z7" s="606"/>
      <c r="AA7" s="606"/>
      <c r="AB7" s="606"/>
      <c r="AC7" s="606"/>
      <c r="AD7" s="606"/>
      <c r="AE7" s="606"/>
      <c r="AF7" s="606"/>
      <c r="AG7" s="606"/>
      <c r="AH7" s="606"/>
      <c r="AI7" s="606"/>
      <c r="AJ7" s="606"/>
      <c r="AK7" s="607"/>
      <c r="AL7" s="329"/>
      <c r="AM7" s="329"/>
      <c r="AN7" s="329"/>
      <c r="AO7" s="329"/>
      <c r="AP7" s="329"/>
      <c r="AQ7" s="329"/>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row>
    <row r="8" spans="1:72" ht="37.5" customHeight="1">
      <c r="C8" s="605"/>
      <c r="D8" s="606"/>
      <c r="E8" s="606"/>
      <c r="F8" s="606"/>
      <c r="G8" s="606"/>
      <c r="H8" s="606"/>
      <c r="I8" s="606"/>
      <c r="J8" s="606"/>
      <c r="K8" s="606"/>
      <c r="L8" s="606"/>
      <c r="M8" s="606"/>
      <c r="N8" s="606"/>
      <c r="O8" s="606"/>
      <c r="P8" s="606"/>
      <c r="Q8" s="606"/>
      <c r="R8" s="606"/>
      <c r="S8" s="606"/>
      <c r="T8" s="606"/>
      <c r="U8" s="606"/>
      <c r="V8" s="606"/>
      <c r="W8" s="606"/>
      <c r="X8" s="606"/>
      <c r="Y8" s="606"/>
      <c r="Z8" s="606"/>
      <c r="AA8" s="606"/>
      <c r="AB8" s="606"/>
      <c r="AC8" s="606"/>
      <c r="AD8" s="606"/>
      <c r="AE8" s="606"/>
      <c r="AF8" s="606"/>
      <c r="AG8" s="606"/>
      <c r="AH8" s="606"/>
      <c r="AI8" s="606"/>
      <c r="AJ8" s="606"/>
      <c r="AK8" s="607"/>
      <c r="AL8" s="329"/>
      <c r="AM8" s="329"/>
      <c r="AN8" s="329"/>
      <c r="AO8" s="329"/>
      <c r="AP8" s="329"/>
      <c r="AQ8" s="329"/>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c r="BR8" s="44"/>
      <c r="BS8" s="44"/>
      <c r="BT8" s="44"/>
    </row>
    <row r="9" spans="1:72" ht="37.5" customHeight="1">
      <c r="C9" s="608"/>
      <c r="D9" s="609"/>
      <c r="E9" s="609"/>
      <c r="F9" s="609"/>
      <c r="G9" s="609"/>
      <c r="H9" s="609"/>
      <c r="I9" s="609"/>
      <c r="J9" s="609"/>
      <c r="K9" s="609"/>
      <c r="L9" s="609"/>
      <c r="M9" s="609"/>
      <c r="N9" s="609"/>
      <c r="O9" s="609"/>
      <c r="P9" s="609"/>
      <c r="Q9" s="609"/>
      <c r="R9" s="609"/>
      <c r="S9" s="609"/>
      <c r="T9" s="609"/>
      <c r="U9" s="609"/>
      <c r="V9" s="609"/>
      <c r="W9" s="609"/>
      <c r="X9" s="609"/>
      <c r="Y9" s="609"/>
      <c r="Z9" s="609"/>
      <c r="AA9" s="609"/>
      <c r="AB9" s="609"/>
      <c r="AC9" s="609"/>
      <c r="AD9" s="609"/>
      <c r="AE9" s="609"/>
      <c r="AF9" s="609"/>
      <c r="AG9" s="609"/>
      <c r="AH9" s="609"/>
      <c r="AI9" s="609"/>
      <c r="AJ9" s="609"/>
      <c r="AK9" s="610"/>
      <c r="AL9" s="329"/>
      <c r="AM9" s="329"/>
      <c r="AN9" s="329"/>
      <c r="AO9" s="329"/>
      <c r="AP9" s="329"/>
      <c r="AQ9" s="329"/>
      <c r="AR9" s="44"/>
      <c r="AS9" s="44"/>
      <c r="AT9" s="44"/>
      <c r="AU9" s="44"/>
      <c r="AV9" s="44"/>
      <c r="AW9" s="44"/>
      <c r="AX9" s="44"/>
      <c r="AY9" s="44"/>
      <c r="AZ9" s="44"/>
      <c r="BA9" s="44"/>
      <c r="BB9" s="44"/>
      <c r="BC9" s="44"/>
      <c r="BD9" s="44"/>
      <c r="BE9" s="44"/>
      <c r="BF9" s="44"/>
      <c r="BG9" s="44"/>
      <c r="BH9" s="44"/>
      <c r="BI9" s="44"/>
      <c r="BJ9" s="44"/>
      <c r="BK9" s="44"/>
      <c r="BL9" s="44"/>
      <c r="BM9" s="44"/>
      <c r="BN9" s="44"/>
      <c r="BO9" s="44"/>
      <c r="BP9" s="44"/>
      <c r="BQ9" s="44"/>
      <c r="BR9" s="44"/>
      <c r="BS9" s="44"/>
      <c r="BT9" s="44"/>
    </row>
    <row r="10" spans="1:72" ht="18.75" customHeight="1">
      <c r="A10" s="17"/>
      <c r="B10" s="21"/>
      <c r="C10" s="21"/>
      <c r="D10" s="21"/>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14"/>
    </row>
    <row r="11" spans="1:72" ht="18.75" customHeight="1">
      <c r="A11" s="17"/>
      <c r="B11" s="601" t="s">
        <v>416</v>
      </c>
      <c r="C11" s="601"/>
      <c r="D11" s="601"/>
      <c r="E11" s="601"/>
      <c r="F11" s="601"/>
      <c r="G11" s="601"/>
      <c r="H11" s="601"/>
      <c r="I11" s="601"/>
      <c r="J11" s="601"/>
      <c r="K11" s="601"/>
      <c r="L11" s="601"/>
      <c r="M11" s="601"/>
      <c r="N11" s="601"/>
      <c r="O11" s="601"/>
      <c r="P11" s="601"/>
      <c r="Q11" s="601"/>
      <c r="R11" s="601"/>
      <c r="S11" s="601"/>
      <c r="T11" s="601"/>
      <c r="U11" s="601"/>
      <c r="V11" s="601"/>
      <c r="W11" s="601"/>
      <c r="X11" s="601"/>
      <c r="Y11" s="601"/>
      <c r="Z11" s="601"/>
      <c r="AA11" s="601"/>
      <c r="AB11" s="601"/>
      <c r="AC11" s="601"/>
      <c r="AD11" s="601"/>
      <c r="AE11" s="601"/>
      <c r="AF11" s="601"/>
      <c r="AG11" s="601"/>
      <c r="AH11" s="601"/>
      <c r="AI11" s="601"/>
      <c r="AJ11" s="601"/>
      <c r="AK11" s="601"/>
      <c r="AL11" s="14"/>
    </row>
    <row r="12" spans="1:72" ht="37.5" customHeight="1">
      <c r="C12" s="602"/>
      <c r="D12" s="603"/>
      <c r="E12" s="603"/>
      <c r="F12" s="603"/>
      <c r="G12" s="603"/>
      <c r="H12" s="603"/>
      <c r="I12" s="603"/>
      <c r="J12" s="603"/>
      <c r="K12" s="603"/>
      <c r="L12" s="603"/>
      <c r="M12" s="603"/>
      <c r="N12" s="603"/>
      <c r="O12" s="603"/>
      <c r="P12" s="603"/>
      <c r="Q12" s="603"/>
      <c r="R12" s="603"/>
      <c r="S12" s="603"/>
      <c r="T12" s="603"/>
      <c r="U12" s="603"/>
      <c r="V12" s="603"/>
      <c r="W12" s="603"/>
      <c r="X12" s="603"/>
      <c r="Y12" s="603"/>
      <c r="Z12" s="603"/>
      <c r="AA12" s="603"/>
      <c r="AB12" s="603"/>
      <c r="AC12" s="603"/>
      <c r="AD12" s="603"/>
      <c r="AE12" s="603"/>
      <c r="AF12" s="603"/>
      <c r="AG12" s="603"/>
      <c r="AH12" s="603"/>
      <c r="AI12" s="603"/>
      <c r="AJ12" s="603"/>
      <c r="AK12" s="604"/>
    </row>
    <row r="13" spans="1:72" ht="37.5" customHeight="1">
      <c r="C13" s="605"/>
      <c r="D13" s="606"/>
      <c r="E13" s="606"/>
      <c r="F13" s="606"/>
      <c r="G13" s="606"/>
      <c r="H13" s="606"/>
      <c r="I13" s="606"/>
      <c r="J13" s="606"/>
      <c r="K13" s="606"/>
      <c r="L13" s="606"/>
      <c r="M13" s="606"/>
      <c r="N13" s="606"/>
      <c r="O13" s="606"/>
      <c r="P13" s="606"/>
      <c r="Q13" s="606"/>
      <c r="R13" s="606"/>
      <c r="S13" s="606"/>
      <c r="T13" s="606"/>
      <c r="U13" s="606"/>
      <c r="V13" s="606"/>
      <c r="W13" s="606"/>
      <c r="X13" s="606"/>
      <c r="Y13" s="606"/>
      <c r="Z13" s="606"/>
      <c r="AA13" s="606"/>
      <c r="AB13" s="606"/>
      <c r="AC13" s="606"/>
      <c r="AD13" s="606"/>
      <c r="AE13" s="606"/>
      <c r="AF13" s="606"/>
      <c r="AG13" s="606"/>
      <c r="AH13" s="606"/>
      <c r="AI13" s="606"/>
      <c r="AJ13" s="606"/>
      <c r="AK13" s="607"/>
    </row>
    <row r="14" spans="1:72" ht="37.5" customHeight="1">
      <c r="C14" s="605"/>
      <c r="D14" s="606"/>
      <c r="E14" s="606"/>
      <c r="F14" s="606"/>
      <c r="G14" s="606"/>
      <c r="H14" s="606"/>
      <c r="I14" s="606"/>
      <c r="J14" s="606"/>
      <c r="K14" s="606"/>
      <c r="L14" s="606"/>
      <c r="M14" s="606"/>
      <c r="N14" s="606"/>
      <c r="O14" s="606"/>
      <c r="P14" s="606"/>
      <c r="Q14" s="606"/>
      <c r="R14" s="606"/>
      <c r="S14" s="606"/>
      <c r="T14" s="606"/>
      <c r="U14" s="606"/>
      <c r="V14" s="606"/>
      <c r="W14" s="606"/>
      <c r="X14" s="606"/>
      <c r="Y14" s="606"/>
      <c r="Z14" s="606"/>
      <c r="AA14" s="606"/>
      <c r="AB14" s="606"/>
      <c r="AC14" s="606"/>
      <c r="AD14" s="606"/>
      <c r="AE14" s="606"/>
      <c r="AF14" s="606"/>
      <c r="AG14" s="606"/>
      <c r="AH14" s="606"/>
      <c r="AI14" s="606"/>
      <c r="AJ14" s="606"/>
      <c r="AK14" s="607"/>
    </row>
    <row r="15" spans="1:72" ht="37.5" customHeight="1">
      <c r="C15" s="605"/>
      <c r="D15" s="606"/>
      <c r="E15" s="606"/>
      <c r="F15" s="606"/>
      <c r="G15" s="606"/>
      <c r="H15" s="606"/>
      <c r="I15" s="606"/>
      <c r="J15" s="606"/>
      <c r="K15" s="606"/>
      <c r="L15" s="606"/>
      <c r="M15" s="606"/>
      <c r="N15" s="606"/>
      <c r="O15" s="606"/>
      <c r="P15" s="606"/>
      <c r="Q15" s="606"/>
      <c r="R15" s="606"/>
      <c r="S15" s="606"/>
      <c r="T15" s="606"/>
      <c r="U15" s="606"/>
      <c r="V15" s="606"/>
      <c r="W15" s="606"/>
      <c r="X15" s="606"/>
      <c r="Y15" s="606"/>
      <c r="Z15" s="606"/>
      <c r="AA15" s="606"/>
      <c r="AB15" s="606"/>
      <c r="AC15" s="606"/>
      <c r="AD15" s="606"/>
      <c r="AE15" s="606"/>
      <c r="AF15" s="606"/>
      <c r="AG15" s="606"/>
      <c r="AH15" s="606"/>
      <c r="AI15" s="606"/>
      <c r="AJ15" s="606"/>
      <c r="AK15" s="607"/>
    </row>
    <row r="16" spans="1:72" ht="37.5" customHeight="1">
      <c r="C16" s="608"/>
      <c r="D16" s="609"/>
      <c r="E16" s="609"/>
      <c r="F16" s="609"/>
      <c r="G16" s="609"/>
      <c r="H16" s="609"/>
      <c r="I16" s="609"/>
      <c r="J16" s="609"/>
      <c r="K16" s="609"/>
      <c r="L16" s="609"/>
      <c r="M16" s="609"/>
      <c r="N16" s="609"/>
      <c r="O16" s="609"/>
      <c r="P16" s="609"/>
      <c r="Q16" s="609"/>
      <c r="R16" s="609"/>
      <c r="S16" s="609"/>
      <c r="T16" s="609"/>
      <c r="U16" s="609"/>
      <c r="V16" s="609"/>
      <c r="W16" s="609"/>
      <c r="X16" s="609"/>
      <c r="Y16" s="609"/>
      <c r="Z16" s="609"/>
      <c r="AA16" s="609"/>
      <c r="AB16" s="609"/>
      <c r="AC16" s="609"/>
      <c r="AD16" s="609"/>
      <c r="AE16" s="609"/>
      <c r="AF16" s="609"/>
      <c r="AG16" s="609"/>
      <c r="AH16" s="609"/>
      <c r="AI16" s="609"/>
      <c r="AJ16" s="609"/>
      <c r="AK16" s="610"/>
    </row>
    <row r="18" spans="1:43" ht="18.75" customHeight="1">
      <c r="A18" s="17"/>
      <c r="B18" s="601" t="s">
        <v>417</v>
      </c>
      <c r="C18" s="601"/>
      <c r="D18" s="601"/>
      <c r="E18" s="601"/>
      <c r="F18" s="601"/>
      <c r="G18" s="601"/>
      <c r="H18" s="601"/>
      <c r="I18" s="601"/>
      <c r="J18" s="601"/>
      <c r="K18" s="601"/>
      <c r="L18" s="601"/>
      <c r="M18" s="601"/>
      <c r="N18" s="601"/>
      <c r="O18" s="601"/>
      <c r="P18" s="601"/>
      <c r="Q18" s="601"/>
      <c r="R18" s="601"/>
      <c r="S18" s="601"/>
      <c r="T18" s="601"/>
      <c r="U18" s="601"/>
      <c r="V18" s="601"/>
      <c r="W18" s="601"/>
      <c r="X18" s="601"/>
      <c r="Y18" s="601"/>
      <c r="Z18" s="601"/>
      <c r="AA18" s="601"/>
      <c r="AB18" s="601"/>
      <c r="AC18" s="601"/>
      <c r="AD18" s="601"/>
      <c r="AE18" s="601"/>
      <c r="AF18" s="601"/>
      <c r="AG18" s="601"/>
      <c r="AH18" s="601"/>
      <c r="AI18" s="601"/>
      <c r="AJ18" s="601"/>
      <c r="AK18" s="601"/>
      <c r="AL18" s="14"/>
    </row>
    <row r="19" spans="1:43" ht="37.5" customHeight="1">
      <c r="C19" s="602"/>
      <c r="D19" s="603"/>
      <c r="E19" s="603"/>
      <c r="F19" s="603"/>
      <c r="G19" s="603"/>
      <c r="H19" s="603"/>
      <c r="I19" s="603"/>
      <c r="J19" s="603"/>
      <c r="K19" s="603"/>
      <c r="L19" s="603"/>
      <c r="M19" s="603"/>
      <c r="N19" s="603"/>
      <c r="O19" s="603"/>
      <c r="P19" s="603"/>
      <c r="Q19" s="603"/>
      <c r="R19" s="603"/>
      <c r="S19" s="603"/>
      <c r="T19" s="603"/>
      <c r="U19" s="603"/>
      <c r="V19" s="603"/>
      <c r="W19" s="603"/>
      <c r="X19" s="603"/>
      <c r="Y19" s="603"/>
      <c r="Z19" s="603"/>
      <c r="AA19" s="603"/>
      <c r="AB19" s="603"/>
      <c r="AC19" s="603"/>
      <c r="AD19" s="603"/>
      <c r="AE19" s="603"/>
      <c r="AF19" s="603"/>
      <c r="AG19" s="603"/>
      <c r="AH19" s="603"/>
      <c r="AI19" s="603"/>
      <c r="AJ19" s="603"/>
      <c r="AK19" s="604"/>
      <c r="AL19" s="600" t="s">
        <v>419</v>
      </c>
      <c r="AM19" s="242"/>
      <c r="AN19" s="242"/>
      <c r="AO19" s="242"/>
      <c r="AP19" s="242"/>
      <c r="AQ19" s="242"/>
    </row>
    <row r="20" spans="1:43" ht="37.5" customHeight="1">
      <c r="C20" s="605"/>
      <c r="D20" s="606"/>
      <c r="E20" s="606"/>
      <c r="F20" s="606"/>
      <c r="G20" s="606"/>
      <c r="H20" s="606"/>
      <c r="I20" s="606"/>
      <c r="J20" s="606"/>
      <c r="K20" s="606"/>
      <c r="L20" s="606"/>
      <c r="M20" s="606"/>
      <c r="N20" s="606"/>
      <c r="O20" s="606"/>
      <c r="P20" s="606"/>
      <c r="Q20" s="606"/>
      <c r="R20" s="606"/>
      <c r="S20" s="606"/>
      <c r="T20" s="606"/>
      <c r="U20" s="606"/>
      <c r="V20" s="606"/>
      <c r="W20" s="606"/>
      <c r="X20" s="606"/>
      <c r="Y20" s="606"/>
      <c r="Z20" s="606"/>
      <c r="AA20" s="606"/>
      <c r="AB20" s="606"/>
      <c r="AC20" s="606"/>
      <c r="AD20" s="606"/>
      <c r="AE20" s="606"/>
      <c r="AF20" s="606"/>
      <c r="AG20" s="606"/>
      <c r="AH20" s="606"/>
      <c r="AI20" s="606"/>
      <c r="AJ20" s="606"/>
      <c r="AK20" s="607"/>
      <c r="AL20" s="600"/>
      <c r="AM20" s="242"/>
      <c r="AN20" s="242"/>
      <c r="AO20" s="242"/>
      <c r="AP20" s="242"/>
      <c r="AQ20" s="242"/>
    </row>
    <row r="21" spans="1:43" ht="37.5" customHeight="1">
      <c r="C21" s="605"/>
      <c r="D21" s="606"/>
      <c r="E21" s="606"/>
      <c r="F21" s="606"/>
      <c r="G21" s="606"/>
      <c r="H21" s="606"/>
      <c r="I21" s="606"/>
      <c r="J21" s="606"/>
      <c r="K21" s="606"/>
      <c r="L21" s="606"/>
      <c r="M21" s="606"/>
      <c r="N21" s="606"/>
      <c r="O21" s="606"/>
      <c r="P21" s="606"/>
      <c r="Q21" s="606"/>
      <c r="R21" s="606"/>
      <c r="S21" s="606"/>
      <c r="T21" s="606"/>
      <c r="U21" s="606"/>
      <c r="V21" s="606"/>
      <c r="W21" s="606"/>
      <c r="X21" s="606"/>
      <c r="Y21" s="606"/>
      <c r="Z21" s="606"/>
      <c r="AA21" s="606"/>
      <c r="AB21" s="606"/>
      <c r="AC21" s="606"/>
      <c r="AD21" s="606"/>
      <c r="AE21" s="606"/>
      <c r="AF21" s="606"/>
      <c r="AG21" s="606"/>
      <c r="AH21" s="606"/>
      <c r="AI21" s="606"/>
      <c r="AJ21" s="606"/>
      <c r="AK21" s="607"/>
      <c r="AL21" s="600"/>
      <c r="AM21" s="242"/>
      <c r="AN21" s="242"/>
      <c r="AO21" s="242"/>
      <c r="AP21" s="242"/>
      <c r="AQ21" s="242"/>
    </row>
    <row r="22" spans="1:43" ht="37.5" customHeight="1">
      <c r="C22" s="605"/>
      <c r="D22" s="606"/>
      <c r="E22" s="606"/>
      <c r="F22" s="606"/>
      <c r="G22" s="606"/>
      <c r="H22" s="606"/>
      <c r="I22" s="606"/>
      <c r="J22" s="606"/>
      <c r="K22" s="606"/>
      <c r="L22" s="606"/>
      <c r="M22" s="606"/>
      <c r="N22" s="606"/>
      <c r="O22" s="606"/>
      <c r="P22" s="606"/>
      <c r="Q22" s="606"/>
      <c r="R22" s="606"/>
      <c r="S22" s="606"/>
      <c r="T22" s="606"/>
      <c r="U22" s="606"/>
      <c r="V22" s="606"/>
      <c r="W22" s="606"/>
      <c r="X22" s="606"/>
      <c r="Y22" s="606"/>
      <c r="Z22" s="606"/>
      <c r="AA22" s="606"/>
      <c r="AB22" s="606"/>
      <c r="AC22" s="606"/>
      <c r="AD22" s="606"/>
      <c r="AE22" s="606"/>
      <c r="AF22" s="606"/>
      <c r="AG22" s="606"/>
      <c r="AH22" s="606"/>
      <c r="AI22" s="606"/>
      <c r="AJ22" s="606"/>
      <c r="AK22" s="607"/>
      <c r="AL22" s="600"/>
      <c r="AM22" s="242"/>
      <c r="AN22" s="242"/>
      <c r="AO22" s="242"/>
      <c r="AP22" s="242"/>
      <c r="AQ22" s="242"/>
    </row>
    <row r="23" spans="1:43" ht="37.5" customHeight="1">
      <c r="C23" s="608"/>
      <c r="D23" s="609"/>
      <c r="E23" s="609"/>
      <c r="F23" s="609"/>
      <c r="G23" s="609"/>
      <c r="H23" s="609"/>
      <c r="I23" s="609"/>
      <c r="J23" s="609"/>
      <c r="K23" s="609"/>
      <c r="L23" s="609"/>
      <c r="M23" s="609"/>
      <c r="N23" s="609"/>
      <c r="O23" s="609"/>
      <c r="P23" s="609"/>
      <c r="Q23" s="609"/>
      <c r="R23" s="609"/>
      <c r="S23" s="609"/>
      <c r="T23" s="609"/>
      <c r="U23" s="609"/>
      <c r="V23" s="609"/>
      <c r="W23" s="609"/>
      <c r="X23" s="609"/>
      <c r="Y23" s="609"/>
      <c r="Z23" s="609"/>
      <c r="AA23" s="609"/>
      <c r="AB23" s="609"/>
      <c r="AC23" s="609"/>
      <c r="AD23" s="609"/>
      <c r="AE23" s="609"/>
      <c r="AF23" s="609"/>
      <c r="AG23" s="609"/>
      <c r="AH23" s="609"/>
      <c r="AI23" s="609"/>
      <c r="AJ23" s="609"/>
      <c r="AK23" s="610"/>
      <c r="AL23" s="600"/>
      <c r="AM23" s="242"/>
      <c r="AN23" s="242"/>
      <c r="AO23" s="242"/>
      <c r="AP23" s="242"/>
      <c r="AQ23" s="242"/>
    </row>
    <row r="26" spans="1:43" ht="72.75" customHeight="1">
      <c r="A26" s="247" t="s">
        <v>873</v>
      </c>
      <c r="B26" s="248"/>
      <c r="C26" s="248"/>
      <c r="D26" s="248"/>
      <c r="E26" s="248"/>
      <c r="F26" s="248"/>
      <c r="G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c r="AG26" s="248"/>
      <c r="AH26" s="248"/>
      <c r="AI26" s="248"/>
      <c r="AJ26" s="248"/>
      <c r="AK26" s="249"/>
    </row>
  </sheetData>
  <mergeCells count="10">
    <mergeCell ref="B2:AK2"/>
    <mergeCell ref="B4:AK4"/>
    <mergeCell ref="C5:AK9"/>
    <mergeCell ref="B11:AK11"/>
    <mergeCell ref="C12:AK16"/>
    <mergeCell ref="AL5:AQ9"/>
    <mergeCell ref="AL19:AQ23"/>
    <mergeCell ref="B18:AK18"/>
    <mergeCell ref="C19:AK23"/>
    <mergeCell ref="A26:AK2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dimension ref="A1:CG134"/>
  <sheetViews>
    <sheetView showGridLines="0" view="pageBreakPreview" topLeftCell="A112" zoomScaleNormal="100" zoomScaleSheetLayoutView="100" workbookViewId="0">
      <selection activeCell="D24" sqref="D24"/>
    </sheetView>
  </sheetViews>
  <sheetFormatPr defaultRowHeight="17.399999999999999"/>
  <cols>
    <col min="1" max="1" width="9" style="27"/>
    <col min="2" max="3" width="1.09765625" style="155" customWidth="1"/>
    <col min="4" max="13" width="2.69921875" style="155" customWidth="1"/>
    <col min="14" max="38" width="3.19921875" style="155"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c r="A2" s="122"/>
      <c r="B2" s="618" t="s">
        <v>660</v>
      </c>
      <c r="C2" s="618"/>
      <c r="D2" s="618"/>
      <c r="E2" s="618"/>
      <c r="F2" s="618"/>
      <c r="G2" s="618"/>
      <c r="H2" s="618"/>
      <c r="I2" s="618"/>
      <c r="J2" s="618"/>
      <c r="K2" s="618"/>
      <c r="L2" s="618"/>
      <c r="M2" s="618"/>
      <c r="N2" s="618"/>
      <c r="O2" s="618"/>
      <c r="P2" s="618"/>
      <c r="Q2" s="618"/>
      <c r="R2" s="618"/>
      <c r="S2" s="618"/>
      <c r="T2" s="618"/>
      <c r="U2" s="618"/>
      <c r="V2" s="618"/>
      <c r="W2" s="618"/>
      <c r="X2" s="618"/>
      <c r="Y2" s="618"/>
      <c r="Z2" s="618"/>
      <c r="AA2" s="618"/>
      <c r="AB2" s="618"/>
      <c r="AC2" s="618"/>
      <c r="AD2" s="618"/>
      <c r="AE2" s="618"/>
      <c r="AF2" s="618"/>
      <c r="AG2" s="618"/>
      <c r="AH2" s="618"/>
      <c r="AI2" s="618"/>
      <c r="AJ2" s="618"/>
      <c r="AK2" s="618"/>
      <c r="AL2" s="618"/>
    </row>
    <row r="3" spans="1:38">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c r="AL3" s="1"/>
    </row>
    <row r="4" spans="1:38" ht="20.25" customHeight="1">
      <c r="A4" s="99"/>
      <c r="B4" s="619" t="s">
        <v>661</v>
      </c>
      <c r="C4" s="619"/>
      <c r="D4" s="619"/>
      <c r="E4" s="619"/>
      <c r="F4" s="619"/>
      <c r="G4" s="619"/>
      <c r="H4" s="619"/>
      <c r="I4" s="619"/>
      <c r="J4" s="619"/>
      <c r="K4" s="619"/>
      <c r="L4" s="619"/>
      <c r="M4" s="619"/>
      <c r="N4" s="619"/>
      <c r="O4" s="619"/>
      <c r="P4" s="619"/>
      <c r="Q4" s="619"/>
      <c r="R4" s="619"/>
      <c r="S4" s="619"/>
      <c r="T4" s="619"/>
      <c r="U4" s="619"/>
      <c r="V4" s="619"/>
      <c r="W4" s="619"/>
      <c r="X4" s="619"/>
      <c r="Y4" s="619"/>
      <c r="Z4" s="619"/>
      <c r="AA4" s="619"/>
      <c r="AB4" s="619"/>
      <c r="AC4" s="619"/>
      <c r="AD4" s="619"/>
      <c r="AE4" s="619"/>
      <c r="AF4" s="619"/>
      <c r="AG4" s="619"/>
      <c r="AH4" s="619"/>
      <c r="AI4" s="619"/>
      <c r="AJ4" s="619"/>
      <c r="AK4" s="619"/>
      <c r="AL4" s="619"/>
    </row>
    <row r="5" spans="1:38">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row>
    <row r="6" spans="1:38" ht="16.5" customHeight="1">
      <c r="B6" s="27"/>
      <c r="C6" s="27"/>
      <c r="D6" s="27"/>
      <c r="E6" s="27"/>
      <c r="F6" s="27"/>
      <c r="G6" s="27"/>
      <c r="H6" s="27"/>
      <c r="I6" s="27"/>
      <c r="J6" s="27"/>
      <c r="K6" s="27"/>
      <c r="L6" s="27"/>
      <c r="M6" s="27" t="s">
        <v>420</v>
      </c>
      <c r="N6" s="27"/>
      <c r="O6" s="27"/>
      <c r="P6" s="27" t="s">
        <v>421</v>
      </c>
      <c r="Q6" s="128">
        <f>표지!E8</f>
        <v>3</v>
      </c>
      <c r="R6" s="27" t="s">
        <v>422</v>
      </c>
      <c r="S6" s="197">
        <f>표지!G8</f>
        <v>1</v>
      </c>
      <c r="T6" s="129" t="s">
        <v>1061</v>
      </c>
      <c r="U6" s="27"/>
      <c r="V6" s="27"/>
      <c r="W6" s="27" t="s">
        <v>424</v>
      </c>
      <c r="X6" s="27"/>
      <c r="Y6" s="27"/>
      <c r="Z6" s="130"/>
      <c r="AA6" s="644" t="str">
        <f>표지!G6</f>
        <v>2020.03.31</v>
      </c>
      <c r="AB6" s="644"/>
      <c r="AC6" s="644"/>
      <c r="AD6" s="130"/>
      <c r="AE6" s="27" t="s">
        <v>425</v>
      </c>
      <c r="AF6" s="27"/>
      <c r="AG6" s="27"/>
      <c r="AH6" s="27"/>
      <c r="AI6" s="27"/>
      <c r="AJ6" s="27"/>
      <c r="AK6" s="27"/>
      <c r="AL6" s="27"/>
    </row>
    <row r="7" spans="1:38" ht="16.5" customHeight="1">
      <c r="B7" s="27"/>
      <c r="C7" s="27"/>
      <c r="D7" s="27"/>
      <c r="E7" s="27"/>
      <c r="F7" s="27"/>
      <c r="G7" s="27"/>
      <c r="H7" s="27"/>
      <c r="I7" s="27"/>
      <c r="J7" s="27"/>
      <c r="K7" s="27"/>
      <c r="L7" s="27"/>
      <c r="M7" s="27" t="s">
        <v>426</v>
      </c>
      <c r="N7" s="27"/>
      <c r="O7" s="27"/>
      <c r="P7" s="27" t="s">
        <v>421</v>
      </c>
      <c r="Q7" s="131">
        <f>Q6-1</f>
        <v>2</v>
      </c>
      <c r="R7" s="27" t="s">
        <v>422</v>
      </c>
      <c r="S7" s="129"/>
      <c r="T7" s="129" t="s">
        <v>423</v>
      </c>
      <c r="U7" s="27"/>
      <c r="V7" s="27"/>
      <c r="W7" s="27" t="s">
        <v>424</v>
      </c>
      <c r="X7" s="27"/>
      <c r="Y7" s="27"/>
      <c r="Z7" s="130"/>
      <c r="AA7" s="645" t="s">
        <v>1184</v>
      </c>
      <c r="AB7" s="645"/>
      <c r="AC7" s="645"/>
      <c r="AD7" s="130"/>
      <c r="AE7" s="27" t="s">
        <v>425</v>
      </c>
      <c r="AF7" s="27"/>
      <c r="AG7" s="27"/>
      <c r="AH7" s="27"/>
      <c r="AI7" s="27"/>
      <c r="AJ7" s="27"/>
      <c r="AK7" s="27"/>
      <c r="AL7" s="27"/>
    </row>
    <row r="8" spans="1:38" ht="17.25" customHeight="1">
      <c r="B8" s="132"/>
      <c r="C8" s="132"/>
      <c r="D8" s="27" t="s">
        <v>427</v>
      </c>
      <c r="E8" s="133"/>
      <c r="F8" s="133"/>
      <c r="G8" s="27" t="str">
        <f>표지!E28</f>
        <v>㈜대한제22호평택고평위탁관리부동산투자회사</v>
      </c>
      <c r="H8" s="133"/>
      <c r="I8" s="133"/>
      <c r="J8" s="133"/>
      <c r="K8" s="133"/>
      <c r="L8" s="133"/>
      <c r="M8" s="133"/>
      <c r="N8" s="133"/>
      <c r="O8" s="133"/>
      <c r="P8" s="133"/>
      <c r="Q8" s="133"/>
      <c r="R8" s="133"/>
      <c r="S8" s="133"/>
      <c r="T8" s="133"/>
      <c r="U8" s="133"/>
      <c r="V8" s="133"/>
      <c r="W8" s="133"/>
      <c r="X8" s="133"/>
      <c r="Y8" s="133"/>
      <c r="Z8" s="133"/>
      <c r="AA8" s="133"/>
      <c r="AB8" s="133"/>
      <c r="AC8" s="133"/>
      <c r="AD8" s="133"/>
      <c r="AE8" s="133"/>
      <c r="AF8" s="133"/>
      <c r="AG8" s="52"/>
      <c r="AH8" s="134"/>
      <c r="AI8" s="646" t="s">
        <v>428</v>
      </c>
      <c r="AJ8" s="646"/>
      <c r="AK8" s="646"/>
      <c r="AL8" s="646"/>
    </row>
    <row r="9" spans="1:38" ht="16.5" customHeight="1">
      <c r="B9" s="27"/>
      <c r="C9" s="27"/>
      <c r="D9" s="647" t="s">
        <v>429</v>
      </c>
      <c r="E9" s="648"/>
      <c r="F9" s="648"/>
      <c r="G9" s="648"/>
      <c r="H9" s="648"/>
      <c r="I9" s="648"/>
      <c r="J9" s="648"/>
      <c r="K9" s="648"/>
      <c r="L9" s="648"/>
      <c r="M9" s="648"/>
      <c r="N9" s="649"/>
      <c r="O9" s="135"/>
      <c r="P9" s="136"/>
      <c r="Q9" s="136"/>
      <c r="R9" s="136" t="s">
        <v>430</v>
      </c>
      <c r="S9" s="136">
        <f>Q6</f>
        <v>3</v>
      </c>
      <c r="T9" s="137" t="s">
        <v>431</v>
      </c>
      <c r="U9" s="136"/>
      <c r="V9" s="136">
        <f>S6</f>
        <v>1</v>
      </c>
      <c r="W9" s="136" t="str">
        <f>T6</f>
        <v>분기</v>
      </c>
      <c r="X9" s="136"/>
      <c r="Y9" s="136"/>
      <c r="Z9" s="136"/>
      <c r="AA9" s="138"/>
      <c r="AB9" s="139"/>
      <c r="AC9" s="139"/>
      <c r="AD9" s="139" t="s">
        <v>432</v>
      </c>
      <c r="AE9" s="140">
        <f>Q7</f>
        <v>2</v>
      </c>
      <c r="AF9" s="137" t="s">
        <v>433</v>
      </c>
      <c r="AG9" s="139"/>
      <c r="AH9" s="141"/>
      <c r="AI9" s="139" t="str">
        <f>T7</f>
        <v>기말</v>
      </c>
      <c r="AJ9" s="139"/>
      <c r="AK9" s="139"/>
      <c r="AL9" s="142"/>
    </row>
    <row r="10" spans="1:38" ht="16.5" customHeight="1">
      <c r="A10" s="143"/>
      <c r="B10" s="27"/>
      <c r="C10" s="27"/>
      <c r="D10" s="647"/>
      <c r="E10" s="648"/>
      <c r="F10" s="648"/>
      <c r="G10" s="648"/>
      <c r="H10" s="648"/>
      <c r="I10" s="648"/>
      <c r="J10" s="648"/>
      <c r="K10" s="648"/>
      <c r="L10" s="648"/>
      <c r="M10" s="648"/>
      <c r="N10" s="649"/>
      <c r="O10" s="650" t="s">
        <v>434</v>
      </c>
      <c r="P10" s="651"/>
      <c r="Q10" s="651"/>
      <c r="R10" s="651"/>
      <c r="S10" s="651"/>
      <c r="T10" s="651"/>
      <c r="U10" s="651"/>
      <c r="V10" s="651"/>
      <c r="W10" s="651"/>
      <c r="X10" s="651"/>
      <c r="Y10" s="651"/>
      <c r="Z10" s="652"/>
      <c r="AA10" s="650" t="s">
        <v>435</v>
      </c>
      <c r="AB10" s="651"/>
      <c r="AC10" s="651"/>
      <c r="AD10" s="651"/>
      <c r="AE10" s="651"/>
      <c r="AF10" s="651"/>
      <c r="AG10" s="651"/>
      <c r="AH10" s="651"/>
      <c r="AI10" s="651"/>
      <c r="AJ10" s="651"/>
      <c r="AK10" s="651"/>
      <c r="AL10" s="652"/>
    </row>
    <row r="11" spans="1:38" ht="16.5" customHeight="1">
      <c r="A11" s="129"/>
      <c r="B11" s="144"/>
      <c r="C11" s="144"/>
      <c r="D11" s="145" t="s">
        <v>436</v>
      </c>
      <c r="E11" s="146"/>
      <c r="F11" s="146"/>
      <c r="G11" s="146"/>
      <c r="H11" s="146"/>
      <c r="I11" s="146"/>
      <c r="J11" s="146"/>
      <c r="K11" s="146"/>
      <c r="L11" s="146"/>
      <c r="M11" s="146"/>
      <c r="N11" s="147"/>
      <c r="O11" s="643"/>
      <c r="P11" s="613"/>
      <c r="Q11" s="613"/>
      <c r="R11" s="613"/>
      <c r="S11" s="613"/>
      <c r="T11" s="613"/>
      <c r="U11" s="613"/>
      <c r="V11" s="613"/>
      <c r="W11" s="613"/>
      <c r="X11" s="613"/>
      <c r="Y11" s="613"/>
      <c r="Z11" s="613"/>
      <c r="AA11" s="613"/>
      <c r="AB11" s="613"/>
      <c r="AC11" s="613"/>
      <c r="AD11" s="613"/>
      <c r="AE11" s="613"/>
      <c r="AF11" s="613"/>
      <c r="AG11" s="613"/>
      <c r="AH11" s="613"/>
      <c r="AI11" s="613"/>
      <c r="AJ11" s="613"/>
      <c r="AK11" s="613"/>
      <c r="AL11" s="613"/>
    </row>
    <row r="12" spans="1:38" ht="16.5" customHeight="1">
      <c r="A12" s="129" t="s">
        <v>437</v>
      </c>
      <c r="B12" s="144"/>
      <c r="C12" s="144"/>
      <c r="D12" s="145" t="s">
        <v>438</v>
      </c>
      <c r="E12" s="146"/>
      <c r="F12" s="146"/>
      <c r="G12" s="146"/>
      <c r="H12" s="146"/>
      <c r="I12" s="146"/>
      <c r="J12" s="146"/>
      <c r="K12" s="146"/>
      <c r="L12" s="146"/>
      <c r="M12" s="146"/>
      <c r="N12" s="147"/>
      <c r="O12" s="643"/>
      <c r="P12" s="613"/>
      <c r="Q12" s="613"/>
      <c r="R12" s="613"/>
      <c r="S12" s="613"/>
      <c r="T12" s="613"/>
      <c r="U12" s="613">
        <f>+O13+O14+O15+O16+O17+O18+O19+O20+O21+O22+O23+O24+O25+O26+O32+O33+O34+O35</f>
        <v>4304029480</v>
      </c>
      <c r="V12" s="613"/>
      <c r="W12" s="613"/>
      <c r="X12" s="613"/>
      <c r="Y12" s="613"/>
      <c r="Z12" s="613"/>
      <c r="AA12" s="613"/>
      <c r="AB12" s="613"/>
      <c r="AC12" s="613"/>
      <c r="AD12" s="613"/>
      <c r="AE12" s="613"/>
      <c r="AF12" s="613"/>
      <c r="AG12" s="613">
        <f>+AA13+AA14+AA15+AA16+AA17+AA18+AA19+AA20+AA21+AA22+AA23+AA24+AA25+AA26+AA32+AA33+AA34+AA35</f>
        <v>2788251502</v>
      </c>
      <c r="AH12" s="613"/>
      <c r="AI12" s="613"/>
      <c r="AJ12" s="613"/>
      <c r="AK12" s="613"/>
      <c r="AL12" s="613"/>
    </row>
    <row r="13" spans="1:38" ht="16.5" customHeight="1">
      <c r="A13" s="129" t="s">
        <v>439</v>
      </c>
      <c r="B13" s="144"/>
      <c r="C13" s="144"/>
      <c r="D13" s="148" t="s">
        <v>440</v>
      </c>
      <c r="E13" s="146"/>
      <c r="F13" s="146"/>
      <c r="G13" s="146"/>
      <c r="H13" s="146"/>
      <c r="I13" s="146"/>
      <c r="J13" s="146"/>
      <c r="K13" s="146"/>
      <c r="L13" s="146"/>
      <c r="M13" s="146"/>
      <c r="N13" s="147"/>
      <c r="O13" s="611">
        <v>2060308638</v>
      </c>
      <c r="P13" s="612"/>
      <c r="Q13" s="612"/>
      <c r="R13" s="612"/>
      <c r="S13" s="612"/>
      <c r="T13" s="612"/>
      <c r="U13" s="613"/>
      <c r="V13" s="613"/>
      <c r="W13" s="613"/>
      <c r="X13" s="613"/>
      <c r="Y13" s="613"/>
      <c r="Z13" s="613"/>
      <c r="AA13" s="611">
        <v>1754755770</v>
      </c>
      <c r="AB13" s="612"/>
      <c r="AC13" s="612"/>
      <c r="AD13" s="612"/>
      <c r="AE13" s="612"/>
      <c r="AF13" s="612"/>
      <c r="AG13" s="613"/>
      <c r="AH13" s="613"/>
      <c r="AI13" s="613"/>
      <c r="AJ13" s="613"/>
      <c r="AK13" s="613"/>
      <c r="AL13" s="613"/>
    </row>
    <row r="14" spans="1:38" ht="16.5" customHeight="1">
      <c r="A14" s="129" t="s">
        <v>441</v>
      </c>
      <c r="B14" s="144"/>
      <c r="C14" s="144"/>
      <c r="D14" s="148" t="s">
        <v>442</v>
      </c>
      <c r="E14" s="146"/>
      <c r="F14" s="146"/>
      <c r="G14" s="146"/>
      <c r="H14" s="146"/>
      <c r="I14" s="146"/>
      <c r="J14" s="146"/>
      <c r="K14" s="146"/>
      <c r="L14" s="146"/>
      <c r="M14" s="146"/>
      <c r="N14" s="147"/>
      <c r="O14" s="611"/>
      <c r="P14" s="612"/>
      <c r="Q14" s="612"/>
      <c r="R14" s="612"/>
      <c r="S14" s="612"/>
      <c r="T14" s="612"/>
      <c r="U14" s="613"/>
      <c r="V14" s="613"/>
      <c r="W14" s="613"/>
      <c r="X14" s="613"/>
      <c r="Y14" s="613"/>
      <c r="Z14" s="613"/>
      <c r="AA14" s="611"/>
      <c r="AB14" s="612"/>
      <c r="AC14" s="612"/>
      <c r="AD14" s="612"/>
      <c r="AE14" s="612"/>
      <c r="AF14" s="612"/>
      <c r="AG14" s="613"/>
      <c r="AH14" s="613"/>
      <c r="AI14" s="613"/>
      <c r="AJ14" s="613"/>
      <c r="AK14" s="613"/>
      <c r="AL14" s="613"/>
    </row>
    <row r="15" spans="1:38" ht="16.5" customHeight="1">
      <c r="A15" s="129" t="s">
        <v>443</v>
      </c>
      <c r="B15" s="144"/>
      <c r="C15" s="144"/>
      <c r="D15" s="148" t="s">
        <v>444</v>
      </c>
      <c r="E15" s="146"/>
      <c r="F15" s="146"/>
      <c r="G15" s="146"/>
      <c r="H15" s="146"/>
      <c r="I15" s="146"/>
      <c r="J15" s="146"/>
      <c r="K15" s="146"/>
      <c r="L15" s="146"/>
      <c r="M15" s="146"/>
      <c r="N15" s="147"/>
      <c r="O15" s="611"/>
      <c r="P15" s="612"/>
      <c r="Q15" s="612"/>
      <c r="R15" s="612"/>
      <c r="S15" s="612"/>
      <c r="T15" s="612"/>
      <c r="U15" s="613"/>
      <c r="V15" s="613"/>
      <c r="W15" s="613"/>
      <c r="X15" s="613"/>
      <c r="Y15" s="613"/>
      <c r="Z15" s="613"/>
      <c r="AA15" s="611"/>
      <c r="AB15" s="612"/>
      <c r="AC15" s="612"/>
      <c r="AD15" s="612"/>
      <c r="AE15" s="612"/>
      <c r="AF15" s="612"/>
      <c r="AG15" s="613"/>
      <c r="AH15" s="613"/>
      <c r="AI15" s="613"/>
      <c r="AJ15" s="613"/>
      <c r="AK15" s="613"/>
      <c r="AL15" s="613"/>
    </row>
    <row r="16" spans="1:38" ht="16.5" customHeight="1">
      <c r="A16" s="129" t="s">
        <v>445</v>
      </c>
      <c r="B16" s="144"/>
      <c r="C16" s="144"/>
      <c r="D16" s="148" t="s">
        <v>446</v>
      </c>
      <c r="E16" s="146"/>
      <c r="F16" s="146"/>
      <c r="G16" s="146"/>
      <c r="H16" s="146"/>
      <c r="I16" s="146"/>
      <c r="J16" s="146"/>
      <c r="K16" s="146"/>
      <c r="L16" s="146"/>
      <c r="M16" s="146"/>
      <c r="N16" s="147"/>
      <c r="O16" s="611"/>
      <c r="P16" s="612"/>
      <c r="Q16" s="612"/>
      <c r="R16" s="612"/>
      <c r="S16" s="612"/>
      <c r="T16" s="612"/>
      <c r="U16" s="613"/>
      <c r="V16" s="613"/>
      <c r="W16" s="613"/>
      <c r="X16" s="613"/>
      <c r="Y16" s="613"/>
      <c r="Z16" s="613"/>
      <c r="AA16" s="611"/>
      <c r="AB16" s="612"/>
      <c r="AC16" s="612"/>
      <c r="AD16" s="612"/>
      <c r="AE16" s="612"/>
      <c r="AF16" s="612"/>
      <c r="AG16" s="613"/>
      <c r="AH16" s="613"/>
      <c r="AI16" s="613"/>
      <c r="AJ16" s="613"/>
      <c r="AK16" s="613"/>
      <c r="AL16" s="613"/>
    </row>
    <row r="17" spans="1:85" ht="16.5" customHeight="1">
      <c r="A17" s="129" t="s">
        <v>447</v>
      </c>
      <c r="B17" s="144"/>
      <c r="C17" s="144"/>
      <c r="D17" s="148" t="s">
        <v>448</v>
      </c>
      <c r="E17" s="146"/>
      <c r="F17" s="146"/>
      <c r="G17" s="146"/>
      <c r="H17" s="146"/>
      <c r="I17" s="146"/>
      <c r="J17" s="146"/>
      <c r="K17" s="146"/>
      <c r="L17" s="146"/>
      <c r="M17" s="146"/>
      <c r="N17" s="147"/>
      <c r="O17" s="611"/>
      <c r="P17" s="612"/>
      <c r="Q17" s="612"/>
      <c r="R17" s="612"/>
      <c r="S17" s="612"/>
      <c r="T17" s="612"/>
      <c r="U17" s="613"/>
      <c r="V17" s="613"/>
      <c r="W17" s="613"/>
      <c r="X17" s="613"/>
      <c r="Y17" s="613"/>
      <c r="Z17" s="613"/>
      <c r="AA17" s="611"/>
      <c r="AB17" s="612"/>
      <c r="AC17" s="612"/>
      <c r="AD17" s="612"/>
      <c r="AE17" s="612"/>
      <c r="AF17" s="612"/>
      <c r="AG17" s="613"/>
      <c r="AH17" s="613"/>
      <c r="AI17" s="613"/>
      <c r="AJ17" s="613"/>
      <c r="AK17" s="613"/>
      <c r="AL17" s="613"/>
    </row>
    <row r="18" spans="1:85" ht="16.5" customHeight="1">
      <c r="A18" s="129" t="s">
        <v>449</v>
      </c>
      <c r="B18" s="144"/>
      <c r="C18" s="144"/>
      <c r="D18" s="148" t="s">
        <v>450</v>
      </c>
      <c r="E18" s="146"/>
      <c r="F18" s="146"/>
      <c r="G18" s="146"/>
      <c r="H18" s="146"/>
      <c r="I18" s="146"/>
      <c r="J18" s="146"/>
      <c r="K18" s="146"/>
      <c r="L18" s="146"/>
      <c r="M18" s="146"/>
      <c r="N18" s="147"/>
      <c r="O18" s="611"/>
      <c r="P18" s="612"/>
      <c r="Q18" s="612"/>
      <c r="R18" s="612"/>
      <c r="S18" s="612"/>
      <c r="T18" s="612"/>
      <c r="U18" s="613"/>
      <c r="V18" s="613"/>
      <c r="W18" s="613"/>
      <c r="X18" s="613"/>
      <c r="Y18" s="613"/>
      <c r="Z18" s="613"/>
      <c r="AA18" s="611"/>
      <c r="AB18" s="612"/>
      <c r="AC18" s="612"/>
      <c r="AD18" s="612"/>
      <c r="AE18" s="612"/>
      <c r="AF18" s="612"/>
      <c r="AG18" s="613"/>
      <c r="AH18" s="613"/>
      <c r="AI18" s="613"/>
      <c r="AJ18" s="613"/>
      <c r="AK18" s="613"/>
      <c r="AL18" s="613"/>
    </row>
    <row r="19" spans="1:85" s="1" customFormat="1" ht="16.5" customHeight="1">
      <c r="A19" s="129" t="s">
        <v>451</v>
      </c>
      <c r="B19" s="144"/>
      <c r="C19" s="144"/>
      <c r="D19" s="148" t="s">
        <v>452</v>
      </c>
      <c r="E19" s="146"/>
      <c r="F19" s="146"/>
      <c r="G19" s="146"/>
      <c r="H19" s="146"/>
      <c r="I19" s="146"/>
      <c r="J19" s="146"/>
      <c r="K19" s="146"/>
      <c r="L19" s="146"/>
      <c r="M19" s="146"/>
      <c r="N19" s="147"/>
      <c r="O19" s="611">
        <v>55339</v>
      </c>
      <c r="P19" s="612"/>
      <c r="Q19" s="612"/>
      <c r="R19" s="612"/>
      <c r="S19" s="612"/>
      <c r="T19" s="612"/>
      <c r="U19" s="613"/>
      <c r="V19" s="613"/>
      <c r="W19" s="613"/>
      <c r="X19" s="613"/>
      <c r="Y19" s="613"/>
      <c r="Z19" s="613"/>
      <c r="AA19" s="611">
        <v>92120</v>
      </c>
      <c r="AB19" s="612"/>
      <c r="AC19" s="612"/>
      <c r="AD19" s="612"/>
      <c r="AE19" s="612"/>
      <c r="AF19" s="612"/>
      <c r="AG19" s="613"/>
      <c r="AH19" s="613"/>
      <c r="AI19" s="613"/>
      <c r="AJ19" s="613"/>
      <c r="AK19" s="613"/>
      <c r="AL19" s="613"/>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9" t="s">
        <v>453</v>
      </c>
      <c r="B20" s="144"/>
      <c r="C20" s="144"/>
      <c r="D20" s="148" t="s">
        <v>454</v>
      </c>
      <c r="E20" s="146"/>
      <c r="F20" s="146"/>
      <c r="G20" s="146"/>
      <c r="H20" s="146"/>
      <c r="I20" s="146"/>
      <c r="J20" s="146"/>
      <c r="K20" s="146"/>
      <c r="L20" s="146"/>
      <c r="M20" s="146"/>
      <c r="N20" s="147"/>
      <c r="O20" s="611"/>
      <c r="P20" s="612"/>
      <c r="Q20" s="612"/>
      <c r="R20" s="612"/>
      <c r="S20" s="612"/>
      <c r="T20" s="612"/>
      <c r="U20" s="613"/>
      <c r="V20" s="613"/>
      <c r="W20" s="613"/>
      <c r="X20" s="613"/>
      <c r="Y20" s="613"/>
      <c r="Z20" s="613"/>
      <c r="AA20" s="611"/>
      <c r="AB20" s="612"/>
      <c r="AC20" s="612"/>
      <c r="AD20" s="612"/>
      <c r="AE20" s="612"/>
      <c r="AF20" s="612"/>
      <c r="AG20" s="613"/>
      <c r="AH20" s="613"/>
      <c r="AI20" s="613"/>
      <c r="AJ20" s="613"/>
      <c r="AK20" s="613"/>
      <c r="AL20" s="613"/>
    </row>
    <row r="21" spans="1:85" ht="16.5" customHeight="1">
      <c r="A21" s="129" t="s">
        <v>455</v>
      </c>
      <c r="B21" s="144"/>
      <c r="C21" s="144"/>
      <c r="D21" s="148" t="s">
        <v>456</v>
      </c>
      <c r="E21" s="146"/>
      <c r="F21" s="146"/>
      <c r="G21" s="146"/>
      <c r="H21" s="146"/>
      <c r="I21" s="146"/>
      <c r="J21" s="146"/>
      <c r="K21" s="146"/>
      <c r="L21" s="146"/>
      <c r="M21" s="146"/>
      <c r="N21" s="147"/>
      <c r="O21" s="611">
        <v>2242976143</v>
      </c>
      <c r="P21" s="612"/>
      <c r="Q21" s="612"/>
      <c r="R21" s="612"/>
      <c r="S21" s="612"/>
      <c r="T21" s="612"/>
      <c r="U21" s="613"/>
      <c r="V21" s="613"/>
      <c r="W21" s="613"/>
      <c r="X21" s="613"/>
      <c r="Y21" s="613"/>
      <c r="Z21" s="613"/>
      <c r="AA21" s="611">
        <v>1032790492</v>
      </c>
      <c r="AB21" s="612"/>
      <c r="AC21" s="612"/>
      <c r="AD21" s="612"/>
      <c r="AE21" s="612"/>
      <c r="AF21" s="612"/>
      <c r="AG21" s="613"/>
      <c r="AH21" s="613"/>
      <c r="AI21" s="613"/>
      <c r="AJ21" s="613"/>
      <c r="AK21" s="613"/>
      <c r="AL21" s="613"/>
    </row>
    <row r="22" spans="1:85" ht="16.5" customHeight="1">
      <c r="A22" s="129" t="s">
        <v>457</v>
      </c>
      <c r="B22" s="144"/>
      <c r="C22" s="144"/>
      <c r="D22" s="148" t="s">
        <v>458</v>
      </c>
      <c r="E22" s="146"/>
      <c r="F22" s="146"/>
      <c r="G22" s="146"/>
      <c r="H22" s="146"/>
      <c r="I22" s="146"/>
      <c r="J22" s="146"/>
      <c r="K22" s="146"/>
      <c r="L22" s="146"/>
      <c r="M22" s="146"/>
      <c r="N22" s="147"/>
      <c r="O22" s="611"/>
      <c r="P22" s="612"/>
      <c r="Q22" s="612"/>
      <c r="R22" s="612"/>
      <c r="S22" s="612"/>
      <c r="T22" s="612"/>
      <c r="U22" s="613"/>
      <c r="V22" s="613"/>
      <c r="W22" s="613"/>
      <c r="X22" s="613"/>
      <c r="Y22" s="613"/>
      <c r="Z22" s="613"/>
      <c r="AA22" s="611"/>
      <c r="AB22" s="612"/>
      <c r="AC22" s="612"/>
      <c r="AD22" s="612"/>
      <c r="AE22" s="612"/>
      <c r="AF22" s="612"/>
      <c r="AG22" s="613"/>
      <c r="AH22" s="613"/>
      <c r="AI22" s="613"/>
      <c r="AJ22" s="613"/>
      <c r="AK22" s="613"/>
      <c r="AL22" s="613"/>
    </row>
    <row r="23" spans="1:85" ht="16.5" customHeight="1">
      <c r="A23" s="129" t="s">
        <v>459</v>
      </c>
      <c r="B23" s="144"/>
      <c r="C23" s="144"/>
      <c r="D23" s="148" t="s">
        <v>460</v>
      </c>
      <c r="E23" s="146"/>
      <c r="F23" s="146"/>
      <c r="G23" s="146"/>
      <c r="H23" s="146"/>
      <c r="I23" s="146"/>
      <c r="J23" s="146"/>
      <c r="K23" s="146"/>
      <c r="L23" s="146"/>
      <c r="M23" s="146"/>
      <c r="N23" s="147"/>
      <c r="O23" s="611">
        <v>689360</v>
      </c>
      <c r="P23" s="612"/>
      <c r="Q23" s="612"/>
      <c r="R23" s="612"/>
      <c r="S23" s="612"/>
      <c r="T23" s="612"/>
      <c r="U23" s="613"/>
      <c r="V23" s="613"/>
      <c r="W23" s="613"/>
      <c r="X23" s="613"/>
      <c r="Y23" s="613"/>
      <c r="Z23" s="613"/>
      <c r="AA23" s="611">
        <v>613120</v>
      </c>
      <c r="AB23" s="612"/>
      <c r="AC23" s="612"/>
      <c r="AD23" s="612"/>
      <c r="AE23" s="612"/>
      <c r="AF23" s="612"/>
      <c r="AG23" s="613"/>
      <c r="AH23" s="613"/>
      <c r="AI23" s="613"/>
      <c r="AJ23" s="613"/>
      <c r="AK23" s="613"/>
      <c r="AL23" s="613"/>
    </row>
    <row r="24" spans="1:85" ht="16.5" customHeight="1">
      <c r="A24" s="129" t="s">
        <v>461</v>
      </c>
      <c r="B24" s="144"/>
      <c r="C24" s="144"/>
      <c r="D24" s="148" t="s">
        <v>462</v>
      </c>
      <c r="E24" s="146"/>
      <c r="F24" s="146"/>
      <c r="G24" s="146"/>
      <c r="H24" s="146"/>
      <c r="I24" s="146"/>
      <c r="J24" s="146"/>
      <c r="K24" s="146"/>
      <c r="L24" s="146"/>
      <c r="M24" s="146"/>
      <c r="N24" s="147"/>
      <c r="O24" s="611"/>
      <c r="P24" s="612"/>
      <c r="Q24" s="612"/>
      <c r="R24" s="612"/>
      <c r="S24" s="612"/>
      <c r="T24" s="612"/>
      <c r="U24" s="613"/>
      <c r="V24" s="613"/>
      <c r="W24" s="613"/>
      <c r="X24" s="613"/>
      <c r="Y24" s="613"/>
      <c r="Z24" s="613"/>
      <c r="AA24" s="611"/>
      <c r="AB24" s="612"/>
      <c r="AC24" s="612"/>
      <c r="AD24" s="612"/>
      <c r="AE24" s="612"/>
      <c r="AF24" s="612"/>
      <c r="AG24" s="613"/>
      <c r="AH24" s="613"/>
      <c r="AI24" s="613"/>
      <c r="AJ24" s="613"/>
      <c r="AK24" s="613"/>
      <c r="AL24" s="613"/>
    </row>
    <row r="25" spans="1:85" ht="16.5" customHeight="1">
      <c r="A25" s="129" t="s">
        <v>463</v>
      </c>
      <c r="B25" s="144"/>
      <c r="C25" s="144"/>
      <c r="D25" s="148" t="s">
        <v>464</v>
      </c>
      <c r="E25" s="146"/>
      <c r="F25" s="146"/>
      <c r="G25" s="146"/>
      <c r="H25" s="146"/>
      <c r="I25" s="146"/>
      <c r="J25" s="146"/>
      <c r="K25" s="146"/>
      <c r="L25" s="146"/>
      <c r="M25" s="146"/>
      <c r="N25" s="147"/>
      <c r="O25" s="611"/>
      <c r="P25" s="612"/>
      <c r="Q25" s="612"/>
      <c r="R25" s="612"/>
      <c r="S25" s="612"/>
      <c r="T25" s="612"/>
      <c r="U25" s="613"/>
      <c r="V25" s="613"/>
      <c r="W25" s="613"/>
      <c r="X25" s="613"/>
      <c r="Y25" s="613"/>
      <c r="Z25" s="613"/>
      <c r="AA25" s="611"/>
      <c r="AB25" s="612"/>
      <c r="AC25" s="612"/>
      <c r="AD25" s="612"/>
      <c r="AE25" s="612"/>
      <c r="AF25" s="612"/>
      <c r="AG25" s="613"/>
      <c r="AH25" s="613"/>
      <c r="AI25" s="613"/>
      <c r="AJ25" s="613"/>
      <c r="AK25" s="613"/>
      <c r="AL25" s="613"/>
    </row>
    <row r="26" spans="1:85" ht="16.5" customHeight="1">
      <c r="A26" s="129" t="s">
        <v>465</v>
      </c>
      <c r="B26" s="144"/>
      <c r="C26" s="144"/>
      <c r="D26" s="148" t="s">
        <v>466</v>
      </c>
      <c r="E26" s="146"/>
      <c r="F26" s="146"/>
      <c r="G26" s="146"/>
      <c r="H26" s="146"/>
      <c r="I26" s="146"/>
      <c r="J26" s="146"/>
      <c r="K26" s="146"/>
      <c r="L26" s="146"/>
      <c r="M26" s="146"/>
      <c r="N26" s="147"/>
      <c r="O26" s="636">
        <f>+O27+O28+O29+O30+O31</f>
        <v>0</v>
      </c>
      <c r="P26" s="637"/>
      <c r="Q26" s="637"/>
      <c r="R26" s="637"/>
      <c r="S26" s="637"/>
      <c r="T26" s="637"/>
      <c r="U26" s="613"/>
      <c r="V26" s="613"/>
      <c r="W26" s="613"/>
      <c r="X26" s="613"/>
      <c r="Y26" s="613"/>
      <c r="Z26" s="613"/>
      <c r="AA26" s="636">
        <f>+AA27+AA28+AA29+AA30+AA31</f>
        <v>0</v>
      </c>
      <c r="AB26" s="637"/>
      <c r="AC26" s="637"/>
      <c r="AD26" s="637"/>
      <c r="AE26" s="637"/>
      <c r="AF26" s="637"/>
      <c r="AG26" s="613"/>
      <c r="AH26" s="613"/>
      <c r="AI26" s="613"/>
      <c r="AJ26" s="613"/>
      <c r="AK26" s="613"/>
      <c r="AL26" s="613"/>
    </row>
    <row r="27" spans="1:85" ht="16.5" customHeight="1">
      <c r="A27" s="129" t="s">
        <v>467</v>
      </c>
      <c r="B27" s="144"/>
      <c r="C27" s="144"/>
      <c r="D27" s="148" t="s">
        <v>468</v>
      </c>
      <c r="E27" s="146"/>
      <c r="F27" s="146"/>
      <c r="G27" s="146"/>
      <c r="H27" s="146"/>
      <c r="I27" s="146"/>
      <c r="J27" s="146"/>
      <c r="K27" s="146"/>
      <c r="L27" s="146"/>
      <c r="M27" s="146"/>
      <c r="N27" s="147"/>
      <c r="O27" s="611"/>
      <c r="P27" s="612"/>
      <c r="Q27" s="612"/>
      <c r="R27" s="612"/>
      <c r="S27" s="612"/>
      <c r="T27" s="612"/>
      <c r="U27" s="613"/>
      <c r="V27" s="613"/>
      <c r="W27" s="613"/>
      <c r="X27" s="613"/>
      <c r="Y27" s="613"/>
      <c r="Z27" s="613"/>
      <c r="AA27" s="611"/>
      <c r="AB27" s="612"/>
      <c r="AC27" s="612"/>
      <c r="AD27" s="612"/>
      <c r="AE27" s="612"/>
      <c r="AF27" s="612"/>
      <c r="AG27" s="613"/>
      <c r="AH27" s="613"/>
      <c r="AI27" s="613"/>
      <c r="AJ27" s="613"/>
      <c r="AK27" s="613"/>
      <c r="AL27" s="613"/>
    </row>
    <row r="28" spans="1:85" ht="16.5" customHeight="1">
      <c r="A28" s="129" t="s">
        <v>469</v>
      </c>
      <c r="B28" s="144"/>
      <c r="C28" s="144"/>
      <c r="D28" s="148" t="s">
        <v>470</v>
      </c>
      <c r="E28" s="146"/>
      <c r="F28" s="146"/>
      <c r="G28" s="146"/>
      <c r="H28" s="146"/>
      <c r="I28" s="146"/>
      <c r="J28" s="146"/>
      <c r="K28" s="146"/>
      <c r="L28" s="146"/>
      <c r="M28" s="146"/>
      <c r="N28" s="147"/>
      <c r="O28" s="611"/>
      <c r="P28" s="612"/>
      <c r="Q28" s="612"/>
      <c r="R28" s="612"/>
      <c r="S28" s="612"/>
      <c r="T28" s="612"/>
      <c r="U28" s="613"/>
      <c r="V28" s="613"/>
      <c r="W28" s="613"/>
      <c r="X28" s="613"/>
      <c r="Y28" s="613"/>
      <c r="Z28" s="613"/>
      <c r="AA28" s="611"/>
      <c r="AB28" s="612"/>
      <c r="AC28" s="612"/>
      <c r="AD28" s="612"/>
      <c r="AE28" s="612"/>
      <c r="AF28" s="612"/>
      <c r="AG28" s="613"/>
      <c r="AH28" s="613"/>
      <c r="AI28" s="613"/>
      <c r="AJ28" s="613"/>
      <c r="AK28" s="613"/>
      <c r="AL28" s="613"/>
    </row>
    <row r="29" spans="1:85" ht="16.5" customHeight="1">
      <c r="A29" s="129" t="s">
        <v>471</v>
      </c>
      <c r="B29" s="144"/>
      <c r="C29" s="144"/>
      <c r="D29" s="148" t="s">
        <v>472</v>
      </c>
      <c r="E29" s="146"/>
      <c r="F29" s="146"/>
      <c r="G29" s="146"/>
      <c r="H29" s="146"/>
      <c r="I29" s="146"/>
      <c r="J29" s="146"/>
      <c r="K29" s="146"/>
      <c r="L29" s="146"/>
      <c r="M29" s="146"/>
      <c r="N29" s="147"/>
      <c r="O29" s="640"/>
      <c r="P29" s="640"/>
      <c r="Q29" s="640"/>
      <c r="R29" s="640"/>
      <c r="S29" s="640"/>
      <c r="T29" s="611"/>
      <c r="U29" s="641"/>
      <c r="V29" s="642"/>
      <c r="W29" s="642"/>
      <c r="X29" s="642"/>
      <c r="Y29" s="642"/>
      <c r="Z29" s="643"/>
      <c r="AA29" s="640"/>
      <c r="AB29" s="640"/>
      <c r="AC29" s="640"/>
      <c r="AD29" s="640"/>
      <c r="AE29" s="640"/>
      <c r="AF29" s="611"/>
      <c r="AG29" s="641"/>
      <c r="AH29" s="642"/>
      <c r="AI29" s="642"/>
      <c r="AJ29" s="642"/>
      <c r="AK29" s="642"/>
      <c r="AL29" s="643"/>
    </row>
    <row r="30" spans="1:85" ht="16.5" customHeight="1">
      <c r="A30" s="129" t="s">
        <v>473</v>
      </c>
      <c r="B30" s="144"/>
      <c r="C30" s="144"/>
      <c r="D30" s="148" t="s">
        <v>474</v>
      </c>
      <c r="E30" s="146"/>
      <c r="F30" s="146"/>
      <c r="G30" s="146"/>
      <c r="H30" s="146"/>
      <c r="I30" s="146"/>
      <c r="J30" s="146"/>
      <c r="K30" s="146"/>
      <c r="L30" s="146"/>
      <c r="M30" s="146"/>
      <c r="N30" s="147"/>
      <c r="O30" s="611"/>
      <c r="P30" s="612"/>
      <c r="Q30" s="612"/>
      <c r="R30" s="612"/>
      <c r="S30" s="612"/>
      <c r="T30" s="612"/>
      <c r="U30" s="613"/>
      <c r="V30" s="613"/>
      <c r="W30" s="613"/>
      <c r="X30" s="613"/>
      <c r="Y30" s="613"/>
      <c r="Z30" s="613"/>
      <c r="AA30" s="611"/>
      <c r="AB30" s="612"/>
      <c r="AC30" s="612"/>
      <c r="AD30" s="612"/>
      <c r="AE30" s="612"/>
      <c r="AF30" s="612"/>
      <c r="AG30" s="613"/>
      <c r="AH30" s="613"/>
      <c r="AI30" s="613"/>
      <c r="AJ30" s="613"/>
      <c r="AK30" s="613"/>
      <c r="AL30" s="613"/>
    </row>
    <row r="31" spans="1:85" ht="16.5" customHeight="1">
      <c r="A31" s="129" t="s">
        <v>475</v>
      </c>
      <c r="B31" s="144"/>
      <c r="C31" s="144"/>
      <c r="D31" s="148" t="s">
        <v>476</v>
      </c>
      <c r="E31" s="146"/>
      <c r="F31" s="146"/>
      <c r="G31" s="146"/>
      <c r="H31" s="146"/>
      <c r="I31" s="146"/>
      <c r="J31" s="146"/>
      <c r="K31" s="146"/>
      <c r="L31" s="146"/>
      <c r="M31" s="146"/>
      <c r="N31" s="147"/>
      <c r="O31" s="611"/>
      <c r="P31" s="612"/>
      <c r="Q31" s="612"/>
      <c r="R31" s="612"/>
      <c r="S31" s="612"/>
      <c r="T31" s="612"/>
      <c r="U31" s="613"/>
      <c r="V31" s="613"/>
      <c r="W31" s="613"/>
      <c r="X31" s="613"/>
      <c r="Y31" s="613"/>
      <c r="Z31" s="613"/>
      <c r="AA31" s="611"/>
      <c r="AB31" s="612"/>
      <c r="AC31" s="612"/>
      <c r="AD31" s="612"/>
      <c r="AE31" s="612"/>
      <c r="AF31" s="612"/>
      <c r="AG31" s="613"/>
      <c r="AH31" s="613"/>
      <c r="AI31" s="613"/>
      <c r="AJ31" s="613"/>
      <c r="AK31" s="613"/>
      <c r="AL31" s="613"/>
    </row>
    <row r="32" spans="1:85" ht="16.5" customHeight="1">
      <c r="A32" s="129" t="s">
        <v>477</v>
      </c>
      <c r="B32" s="144"/>
      <c r="C32" s="144"/>
      <c r="D32" s="148" t="s">
        <v>478</v>
      </c>
      <c r="E32" s="146"/>
      <c r="F32" s="146"/>
      <c r="G32" s="146"/>
      <c r="H32" s="146"/>
      <c r="I32" s="146"/>
      <c r="J32" s="146"/>
      <c r="K32" s="146"/>
      <c r="L32" s="146"/>
      <c r="M32" s="146"/>
      <c r="N32" s="147"/>
      <c r="O32" s="611"/>
      <c r="P32" s="612"/>
      <c r="Q32" s="612"/>
      <c r="R32" s="612"/>
      <c r="S32" s="612"/>
      <c r="T32" s="612"/>
      <c r="U32" s="613"/>
      <c r="V32" s="613"/>
      <c r="W32" s="613"/>
      <c r="X32" s="613"/>
      <c r="Y32" s="613"/>
      <c r="Z32" s="613"/>
      <c r="AA32" s="611"/>
      <c r="AB32" s="612"/>
      <c r="AC32" s="612"/>
      <c r="AD32" s="612"/>
      <c r="AE32" s="612"/>
      <c r="AF32" s="612"/>
      <c r="AG32" s="613"/>
      <c r="AH32" s="613"/>
      <c r="AI32" s="613"/>
      <c r="AJ32" s="613"/>
      <c r="AK32" s="613"/>
      <c r="AL32" s="613"/>
    </row>
    <row r="33" spans="1:38" ht="16.5" customHeight="1">
      <c r="A33" s="129" t="s">
        <v>479</v>
      </c>
      <c r="B33" s="144"/>
      <c r="C33" s="144"/>
      <c r="D33" s="148" t="s">
        <v>480</v>
      </c>
      <c r="E33" s="146"/>
      <c r="F33" s="146"/>
      <c r="G33" s="146"/>
      <c r="H33" s="146"/>
      <c r="I33" s="146"/>
      <c r="J33" s="146"/>
      <c r="K33" s="146"/>
      <c r="L33" s="146"/>
      <c r="M33" s="146"/>
      <c r="N33" s="147"/>
      <c r="O33" s="611"/>
      <c r="P33" s="612"/>
      <c r="Q33" s="612"/>
      <c r="R33" s="612"/>
      <c r="S33" s="612"/>
      <c r="T33" s="612"/>
      <c r="U33" s="613"/>
      <c r="V33" s="613"/>
      <c r="W33" s="613"/>
      <c r="X33" s="613"/>
      <c r="Y33" s="613"/>
      <c r="Z33" s="613"/>
      <c r="AA33" s="611"/>
      <c r="AB33" s="612"/>
      <c r="AC33" s="612"/>
      <c r="AD33" s="612"/>
      <c r="AE33" s="612"/>
      <c r="AF33" s="612"/>
      <c r="AG33" s="613"/>
      <c r="AH33" s="613"/>
      <c r="AI33" s="613"/>
      <c r="AJ33" s="613"/>
      <c r="AK33" s="613"/>
      <c r="AL33" s="613"/>
    </row>
    <row r="34" spans="1:38" ht="16.5" customHeight="1">
      <c r="A34" s="129" t="s">
        <v>481</v>
      </c>
      <c r="B34" s="144"/>
      <c r="C34" s="144"/>
      <c r="D34" s="148" t="s">
        <v>482</v>
      </c>
      <c r="E34" s="146"/>
      <c r="F34" s="146"/>
      <c r="G34" s="146"/>
      <c r="H34" s="146"/>
      <c r="I34" s="146"/>
      <c r="J34" s="146"/>
      <c r="K34" s="146"/>
      <c r="L34" s="146"/>
      <c r="M34" s="146"/>
      <c r="N34" s="147"/>
      <c r="O34" s="611"/>
      <c r="P34" s="612"/>
      <c r="Q34" s="612"/>
      <c r="R34" s="612"/>
      <c r="S34" s="612"/>
      <c r="T34" s="612"/>
      <c r="U34" s="613"/>
      <c r="V34" s="613"/>
      <c r="W34" s="613"/>
      <c r="X34" s="613"/>
      <c r="Y34" s="613"/>
      <c r="Z34" s="613"/>
      <c r="AA34" s="611"/>
      <c r="AB34" s="612"/>
      <c r="AC34" s="612"/>
      <c r="AD34" s="612"/>
      <c r="AE34" s="612"/>
      <c r="AF34" s="612"/>
      <c r="AG34" s="613"/>
      <c r="AH34" s="613"/>
      <c r="AI34" s="613"/>
      <c r="AJ34" s="613"/>
      <c r="AK34" s="613"/>
      <c r="AL34" s="613"/>
    </row>
    <row r="35" spans="1:38" ht="16.5" customHeight="1">
      <c r="A35" s="129" t="s">
        <v>483</v>
      </c>
      <c r="B35" s="144"/>
      <c r="C35" s="144"/>
      <c r="D35" s="148" t="s">
        <v>484</v>
      </c>
      <c r="E35" s="146"/>
      <c r="F35" s="146"/>
      <c r="G35" s="146"/>
      <c r="H35" s="146"/>
      <c r="I35" s="146"/>
      <c r="J35" s="146"/>
      <c r="K35" s="146"/>
      <c r="L35" s="146"/>
      <c r="M35" s="146"/>
      <c r="N35" s="147"/>
      <c r="O35" s="611"/>
      <c r="P35" s="612"/>
      <c r="Q35" s="612"/>
      <c r="R35" s="612"/>
      <c r="S35" s="612"/>
      <c r="T35" s="612"/>
      <c r="U35" s="613"/>
      <c r="V35" s="613"/>
      <c r="W35" s="613"/>
      <c r="X35" s="613"/>
      <c r="Y35" s="613"/>
      <c r="Z35" s="613"/>
      <c r="AA35" s="611"/>
      <c r="AB35" s="612"/>
      <c r="AC35" s="612"/>
      <c r="AD35" s="612"/>
      <c r="AE35" s="612"/>
      <c r="AF35" s="612"/>
      <c r="AG35" s="613"/>
      <c r="AH35" s="613"/>
      <c r="AI35" s="613"/>
      <c r="AJ35" s="613"/>
      <c r="AK35" s="613"/>
      <c r="AL35" s="613"/>
    </row>
    <row r="36" spans="1:38" ht="16.5" customHeight="1">
      <c r="A36" s="129" t="s">
        <v>485</v>
      </c>
      <c r="B36" s="144"/>
      <c r="C36" s="144"/>
      <c r="D36" s="145" t="s">
        <v>486</v>
      </c>
      <c r="E36" s="146"/>
      <c r="F36" s="146"/>
      <c r="G36" s="146"/>
      <c r="H36" s="146"/>
      <c r="I36" s="146"/>
      <c r="J36" s="146"/>
      <c r="K36" s="146"/>
      <c r="L36" s="146"/>
      <c r="M36" s="146"/>
      <c r="N36" s="147"/>
      <c r="O36" s="636"/>
      <c r="P36" s="637"/>
      <c r="Q36" s="637"/>
      <c r="R36" s="637"/>
      <c r="S36" s="637"/>
      <c r="T36" s="637"/>
      <c r="U36" s="613">
        <f>+O37+O38+O39+O40+O46+O60+O71+O75+O76+O77+O78</f>
        <v>130785194291</v>
      </c>
      <c r="V36" s="613"/>
      <c r="W36" s="613"/>
      <c r="X36" s="613"/>
      <c r="Y36" s="613"/>
      <c r="Z36" s="613"/>
      <c r="AA36" s="636"/>
      <c r="AB36" s="637"/>
      <c r="AC36" s="637"/>
      <c r="AD36" s="637"/>
      <c r="AE36" s="637"/>
      <c r="AF36" s="637"/>
      <c r="AG36" s="613">
        <f>+AA37+AA38+AA39+AA40+AA46+AA60+AA71+AA75+AA76+AA77+AA78</f>
        <v>88018237392</v>
      </c>
      <c r="AH36" s="613"/>
      <c r="AI36" s="613"/>
      <c r="AJ36" s="613"/>
      <c r="AK36" s="613"/>
      <c r="AL36" s="613"/>
    </row>
    <row r="37" spans="1:38" ht="16.5" customHeight="1">
      <c r="A37" s="129" t="s">
        <v>487</v>
      </c>
      <c r="B37" s="144"/>
      <c r="C37" s="144"/>
      <c r="D37" s="148" t="s">
        <v>488</v>
      </c>
      <c r="E37" s="146"/>
      <c r="F37" s="146"/>
      <c r="G37" s="146"/>
      <c r="H37" s="146"/>
      <c r="I37" s="146"/>
      <c r="J37" s="146"/>
      <c r="K37" s="146"/>
      <c r="L37" s="146"/>
      <c r="M37" s="146"/>
      <c r="N37" s="147"/>
      <c r="O37" s="611"/>
      <c r="P37" s="612"/>
      <c r="Q37" s="612"/>
      <c r="R37" s="612"/>
      <c r="S37" s="612"/>
      <c r="T37" s="612"/>
      <c r="U37" s="613"/>
      <c r="V37" s="613"/>
      <c r="W37" s="613"/>
      <c r="X37" s="613"/>
      <c r="Y37" s="613"/>
      <c r="Z37" s="613"/>
      <c r="AA37" s="611"/>
      <c r="AB37" s="612"/>
      <c r="AC37" s="612"/>
      <c r="AD37" s="612"/>
      <c r="AE37" s="612"/>
      <c r="AF37" s="612"/>
      <c r="AG37" s="613"/>
      <c r="AH37" s="613"/>
      <c r="AI37" s="613"/>
      <c r="AJ37" s="613"/>
      <c r="AK37" s="613"/>
      <c r="AL37" s="613"/>
    </row>
    <row r="38" spans="1:38" ht="16.5" customHeight="1">
      <c r="A38" s="129" t="s">
        <v>489</v>
      </c>
      <c r="B38" s="144"/>
      <c r="C38" s="144"/>
      <c r="D38" s="148" t="s">
        <v>490</v>
      </c>
      <c r="E38" s="146"/>
      <c r="F38" s="146"/>
      <c r="G38" s="146"/>
      <c r="H38" s="146"/>
      <c r="I38" s="146"/>
      <c r="J38" s="146"/>
      <c r="K38" s="146"/>
      <c r="L38" s="146"/>
      <c r="M38" s="146"/>
      <c r="N38" s="147"/>
      <c r="O38" s="611"/>
      <c r="P38" s="612"/>
      <c r="Q38" s="612"/>
      <c r="R38" s="612"/>
      <c r="S38" s="612"/>
      <c r="T38" s="612"/>
      <c r="U38" s="613"/>
      <c r="V38" s="613"/>
      <c r="W38" s="613"/>
      <c r="X38" s="613"/>
      <c r="Y38" s="613"/>
      <c r="Z38" s="613"/>
      <c r="AA38" s="611"/>
      <c r="AB38" s="612"/>
      <c r="AC38" s="612"/>
      <c r="AD38" s="612"/>
      <c r="AE38" s="612"/>
      <c r="AF38" s="612"/>
      <c r="AG38" s="613"/>
      <c r="AH38" s="613"/>
      <c r="AI38" s="613"/>
      <c r="AJ38" s="613"/>
      <c r="AK38" s="613"/>
      <c r="AL38" s="613"/>
    </row>
    <row r="39" spans="1:38" ht="16.5" customHeight="1">
      <c r="A39" s="129" t="s">
        <v>491</v>
      </c>
      <c r="B39" s="144"/>
      <c r="C39" s="144"/>
      <c r="D39" s="148" t="s">
        <v>492</v>
      </c>
      <c r="E39" s="146"/>
      <c r="F39" s="146"/>
      <c r="G39" s="146"/>
      <c r="H39" s="146"/>
      <c r="I39" s="146"/>
      <c r="J39" s="146"/>
      <c r="K39" s="146"/>
      <c r="L39" s="146"/>
      <c r="M39" s="146"/>
      <c r="N39" s="147"/>
      <c r="O39" s="611"/>
      <c r="P39" s="612"/>
      <c r="Q39" s="612"/>
      <c r="R39" s="612"/>
      <c r="S39" s="612"/>
      <c r="T39" s="612"/>
      <c r="U39" s="613"/>
      <c r="V39" s="613"/>
      <c r="W39" s="613"/>
      <c r="X39" s="613"/>
      <c r="Y39" s="613"/>
      <c r="Z39" s="613"/>
      <c r="AA39" s="611"/>
      <c r="AB39" s="612"/>
      <c r="AC39" s="612"/>
      <c r="AD39" s="612"/>
      <c r="AE39" s="612"/>
      <c r="AF39" s="612"/>
      <c r="AG39" s="613"/>
      <c r="AH39" s="613"/>
      <c r="AI39" s="613"/>
      <c r="AJ39" s="613"/>
      <c r="AK39" s="613"/>
      <c r="AL39" s="613"/>
    </row>
    <row r="40" spans="1:38" ht="16.5" customHeight="1">
      <c r="A40" s="129" t="s">
        <v>493</v>
      </c>
      <c r="B40" s="144"/>
      <c r="C40" s="144"/>
      <c r="D40" s="148" t="s">
        <v>494</v>
      </c>
      <c r="E40" s="146"/>
      <c r="F40" s="146"/>
      <c r="G40" s="146"/>
      <c r="H40" s="146"/>
      <c r="I40" s="146"/>
      <c r="J40" s="146"/>
      <c r="K40" s="146"/>
      <c r="L40" s="146"/>
      <c r="M40" s="146"/>
      <c r="N40" s="147"/>
      <c r="O40" s="636">
        <f>+O41+O42+O43+O44+O45</f>
        <v>0</v>
      </c>
      <c r="P40" s="637"/>
      <c r="Q40" s="637"/>
      <c r="R40" s="637"/>
      <c r="S40" s="637"/>
      <c r="T40" s="637"/>
      <c r="U40" s="613"/>
      <c r="V40" s="613"/>
      <c r="W40" s="613"/>
      <c r="X40" s="613"/>
      <c r="Y40" s="613"/>
      <c r="Z40" s="613"/>
      <c r="AA40" s="636">
        <f>+AA41+AA42+AA43+AA44+AA45</f>
        <v>0</v>
      </c>
      <c r="AB40" s="637"/>
      <c r="AC40" s="637"/>
      <c r="AD40" s="637"/>
      <c r="AE40" s="637"/>
      <c r="AF40" s="637"/>
      <c r="AG40" s="613"/>
      <c r="AH40" s="613"/>
      <c r="AI40" s="613"/>
      <c r="AJ40" s="613"/>
      <c r="AK40" s="613"/>
      <c r="AL40" s="613"/>
    </row>
    <row r="41" spans="1:38" ht="16.5" customHeight="1">
      <c r="A41" s="129" t="s">
        <v>495</v>
      </c>
      <c r="B41" s="144"/>
      <c r="C41" s="144"/>
      <c r="D41" s="148" t="s">
        <v>496</v>
      </c>
      <c r="E41" s="146"/>
      <c r="F41" s="146"/>
      <c r="G41" s="146"/>
      <c r="H41" s="146"/>
      <c r="I41" s="146"/>
      <c r="J41" s="146"/>
      <c r="K41" s="146"/>
      <c r="L41" s="146"/>
      <c r="M41" s="146"/>
      <c r="N41" s="147"/>
      <c r="O41" s="611"/>
      <c r="P41" s="612"/>
      <c r="Q41" s="612"/>
      <c r="R41" s="612"/>
      <c r="S41" s="612"/>
      <c r="T41" s="612"/>
      <c r="U41" s="613"/>
      <c r="V41" s="613"/>
      <c r="W41" s="613"/>
      <c r="X41" s="613"/>
      <c r="Y41" s="613"/>
      <c r="Z41" s="613"/>
      <c r="AA41" s="611"/>
      <c r="AB41" s="612"/>
      <c r="AC41" s="612"/>
      <c r="AD41" s="612"/>
      <c r="AE41" s="612"/>
      <c r="AF41" s="612"/>
      <c r="AG41" s="613"/>
      <c r="AH41" s="613"/>
      <c r="AI41" s="613"/>
      <c r="AJ41" s="613"/>
      <c r="AK41" s="613"/>
      <c r="AL41" s="613"/>
    </row>
    <row r="42" spans="1:38" ht="16.5" customHeight="1">
      <c r="A42" s="129" t="s">
        <v>497</v>
      </c>
      <c r="B42" s="144"/>
      <c r="C42" s="144"/>
      <c r="D42" s="148" t="s">
        <v>498</v>
      </c>
      <c r="E42" s="146"/>
      <c r="F42" s="146"/>
      <c r="G42" s="146"/>
      <c r="H42" s="146"/>
      <c r="I42" s="146"/>
      <c r="J42" s="146"/>
      <c r="K42" s="146"/>
      <c r="L42" s="146"/>
      <c r="M42" s="146"/>
      <c r="N42" s="147"/>
      <c r="O42" s="611"/>
      <c r="P42" s="612"/>
      <c r="Q42" s="612"/>
      <c r="R42" s="612"/>
      <c r="S42" s="612"/>
      <c r="T42" s="612"/>
      <c r="U42" s="613"/>
      <c r="V42" s="613"/>
      <c r="W42" s="613"/>
      <c r="X42" s="613"/>
      <c r="Y42" s="613"/>
      <c r="Z42" s="613"/>
      <c r="AA42" s="611"/>
      <c r="AB42" s="612"/>
      <c r="AC42" s="612"/>
      <c r="AD42" s="612"/>
      <c r="AE42" s="612"/>
      <c r="AF42" s="612"/>
      <c r="AG42" s="613"/>
      <c r="AH42" s="613"/>
      <c r="AI42" s="613"/>
      <c r="AJ42" s="613"/>
      <c r="AK42" s="613"/>
      <c r="AL42" s="613"/>
    </row>
    <row r="43" spans="1:38" ht="16.5" customHeight="1">
      <c r="A43" s="129" t="s">
        <v>499</v>
      </c>
      <c r="B43" s="144"/>
      <c r="C43" s="144"/>
      <c r="D43" s="148" t="s">
        <v>500</v>
      </c>
      <c r="E43" s="146"/>
      <c r="F43" s="146"/>
      <c r="G43" s="146"/>
      <c r="H43" s="146"/>
      <c r="I43" s="146"/>
      <c r="J43" s="146"/>
      <c r="K43" s="146"/>
      <c r="L43" s="146"/>
      <c r="M43" s="146"/>
      <c r="N43" s="147"/>
      <c r="O43" s="611"/>
      <c r="P43" s="612"/>
      <c r="Q43" s="612"/>
      <c r="R43" s="612"/>
      <c r="S43" s="612"/>
      <c r="T43" s="612"/>
      <c r="U43" s="613"/>
      <c r="V43" s="613"/>
      <c r="W43" s="613"/>
      <c r="X43" s="613"/>
      <c r="Y43" s="613"/>
      <c r="Z43" s="613"/>
      <c r="AA43" s="611"/>
      <c r="AB43" s="612"/>
      <c r="AC43" s="612"/>
      <c r="AD43" s="612"/>
      <c r="AE43" s="612"/>
      <c r="AF43" s="612"/>
      <c r="AG43" s="613"/>
      <c r="AH43" s="613"/>
      <c r="AI43" s="613"/>
      <c r="AJ43" s="613"/>
      <c r="AK43" s="613"/>
      <c r="AL43" s="613"/>
    </row>
    <row r="44" spans="1:38" ht="16.5" customHeight="1">
      <c r="A44" s="129" t="s">
        <v>501</v>
      </c>
      <c r="B44" s="144"/>
      <c r="C44" s="144"/>
      <c r="D44" s="148" t="s">
        <v>502</v>
      </c>
      <c r="E44" s="146"/>
      <c r="F44" s="146"/>
      <c r="G44" s="146"/>
      <c r="H44" s="146"/>
      <c r="I44" s="146"/>
      <c r="J44" s="146"/>
      <c r="K44" s="146"/>
      <c r="L44" s="146"/>
      <c r="M44" s="146"/>
      <c r="N44" s="147"/>
      <c r="O44" s="611"/>
      <c r="P44" s="612"/>
      <c r="Q44" s="612"/>
      <c r="R44" s="612"/>
      <c r="S44" s="612"/>
      <c r="T44" s="612"/>
      <c r="U44" s="613"/>
      <c r="V44" s="613"/>
      <c r="W44" s="613"/>
      <c r="X44" s="613"/>
      <c r="Y44" s="613"/>
      <c r="Z44" s="613"/>
      <c r="AA44" s="611"/>
      <c r="AB44" s="612"/>
      <c r="AC44" s="612"/>
      <c r="AD44" s="612"/>
      <c r="AE44" s="612"/>
      <c r="AF44" s="612"/>
      <c r="AG44" s="613"/>
      <c r="AH44" s="613"/>
      <c r="AI44" s="613"/>
      <c r="AJ44" s="613"/>
      <c r="AK44" s="613"/>
      <c r="AL44" s="613"/>
    </row>
    <row r="45" spans="1:38" ht="16.5" customHeight="1">
      <c r="A45" s="129" t="s">
        <v>503</v>
      </c>
      <c r="B45" s="144"/>
      <c r="C45" s="144"/>
      <c r="D45" s="148" t="s">
        <v>476</v>
      </c>
      <c r="E45" s="146"/>
      <c r="F45" s="146"/>
      <c r="G45" s="146"/>
      <c r="H45" s="146"/>
      <c r="I45" s="146"/>
      <c r="J45" s="146"/>
      <c r="K45" s="146"/>
      <c r="L45" s="146"/>
      <c r="M45" s="146"/>
      <c r="N45" s="147"/>
      <c r="O45" s="611"/>
      <c r="P45" s="612"/>
      <c r="Q45" s="612"/>
      <c r="R45" s="612"/>
      <c r="S45" s="612"/>
      <c r="T45" s="612"/>
      <c r="U45" s="613"/>
      <c r="V45" s="613"/>
      <c r="W45" s="613"/>
      <c r="X45" s="613"/>
      <c r="Y45" s="613"/>
      <c r="Z45" s="613"/>
      <c r="AA45" s="611"/>
      <c r="AB45" s="612"/>
      <c r="AC45" s="612"/>
      <c r="AD45" s="612"/>
      <c r="AE45" s="612"/>
      <c r="AF45" s="612"/>
      <c r="AG45" s="613"/>
      <c r="AH45" s="613"/>
      <c r="AI45" s="613"/>
      <c r="AJ45" s="613"/>
      <c r="AK45" s="613"/>
      <c r="AL45" s="613"/>
    </row>
    <row r="46" spans="1:38" ht="16.5" customHeight="1">
      <c r="A46" s="129" t="s">
        <v>504</v>
      </c>
      <c r="B46" s="144"/>
      <c r="C46" s="144"/>
      <c r="D46" s="148" t="s">
        <v>505</v>
      </c>
      <c r="E46" s="146"/>
      <c r="F46" s="146"/>
      <c r="G46" s="146"/>
      <c r="H46" s="146"/>
      <c r="I46" s="146"/>
      <c r="J46" s="146"/>
      <c r="K46" s="146"/>
      <c r="L46" s="146"/>
      <c r="M46" s="146"/>
      <c r="N46" s="147"/>
      <c r="O46" s="636">
        <f>+O47+O48+O49+O50+O51+O52+O53+O54+O55+O56+O57+O58+O59</f>
        <v>130785194291</v>
      </c>
      <c r="P46" s="637"/>
      <c r="Q46" s="637"/>
      <c r="R46" s="637"/>
      <c r="S46" s="637"/>
      <c r="T46" s="637"/>
      <c r="U46" s="613"/>
      <c r="V46" s="613"/>
      <c r="W46" s="613"/>
      <c r="X46" s="613"/>
      <c r="Y46" s="613"/>
      <c r="Z46" s="613"/>
      <c r="AA46" s="636">
        <f>+AA47+AA48+AA49+AA50+AA51+AA52+AA53+AA54+AA55+AA56+AA57+AA58+AA59</f>
        <v>88018237392</v>
      </c>
      <c r="AB46" s="637"/>
      <c r="AC46" s="637"/>
      <c r="AD46" s="637"/>
      <c r="AE46" s="637"/>
      <c r="AF46" s="637"/>
      <c r="AG46" s="613"/>
      <c r="AH46" s="613"/>
      <c r="AI46" s="613"/>
      <c r="AJ46" s="613"/>
      <c r="AK46" s="613"/>
      <c r="AL46" s="613"/>
    </row>
    <row r="47" spans="1:38" ht="16.5" customHeight="1">
      <c r="A47" s="129" t="s">
        <v>506</v>
      </c>
      <c r="B47" s="144"/>
      <c r="C47" s="144"/>
      <c r="D47" s="148" t="s">
        <v>507</v>
      </c>
      <c r="E47" s="146"/>
      <c r="F47" s="146"/>
      <c r="G47" s="146"/>
      <c r="H47" s="146"/>
      <c r="I47" s="146"/>
      <c r="J47" s="146"/>
      <c r="K47" s="146"/>
      <c r="L47" s="146"/>
      <c r="M47" s="146"/>
      <c r="N47" s="147"/>
      <c r="O47" s="638"/>
      <c r="P47" s="639"/>
      <c r="Q47" s="639"/>
      <c r="R47" s="639"/>
      <c r="S47" s="639"/>
      <c r="T47" s="639"/>
      <c r="U47" s="613"/>
      <c r="V47" s="613"/>
      <c r="W47" s="613"/>
      <c r="X47" s="613"/>
      <c r="Y47" s="613"/>
      <c r="Z47" s="613"/>
      <c r="AA47" s="638"/>
      <c r="AB47" s="639"/>
      <c r="AC47" s="639"/>
      <c r="AD47" s="639"/>
      <c r="AE47" s="639"/>
      <c r="AF47" s="639"/>
      <c r="AG47" s="613"/>
      <c r="AH47" s="613"/>
      <c r="AI47" s="613"/>
      <c r="AJ47" s="613"/>
      <c r="AK47" s="613"/>
      <c r="AL47" s="613"/>
    </row>
    <row r="48" spans="1:38" ht="16.5" customHeight="1">
      <c r="A48" s="129" t="s">
        <v>508</v>
      </c>
      <c r="B48" s="144"/>
      <c r="C48" s="144"/>
      <c r="D48" s="148" t="s">
        <v>509</v>
      </c>
      <c r="E48" s="146"/>
      <c r="F48" s="146"/>
      <c r="G48" s="146"/>
      <c r="H48" s="146"/>
      <c r="I48" s="146"/>
      <c r="J48" s="146"/>
      <c r="K48" s="146"/>
      <c r="L48" s="146"/>
      <c r="M48" s="146"/>
      <c r="N48" s="147"/>
      <c r="O48" s="638"/>
      <c r="P48" s="639"/>
      <c r="Q48" s="639"/>
      <c r="R48" s="639"/>
      <c r="S48" s="639"/>
      <c r="T48" s="639"/>
      <c r="U48" s="613"/>
      <c r="V48" s="613"/>
      <c r="W48" s="613"/>
      <c r="X48" s="613"/>
      <c r="Y48" s="613"/>
      <c r="Z48" s="613"/>
      <c r="AA48" s="638"/>
      <c r="AB48" s="639"/>
      <c r="AC48" s="639"/>
      <c r="AD48" s="639"/>
      <c r="AE48" s="639"/>
      <c r="AF48" s="639"/>
      <c r="AG48" s="613"/>
      <c r="AH48" s="613"/>
      <c r="AI48" s="613"/>
      <c r="AJ48" s="613"/>
      <c r="AK48" s="613"/>
      <c r="AL48" s="613"/>
    </row>
    <row r="49" spans="1:38" ht="16.5" customHeight="1">
      <c r="A49" s="129" t="s">
        <v>510</v>
      </c>
      <c r="B49" s="144"/>
      <c r="C49" s="144"/>
      <c r="D49" s="148" t="s">
        <v>511</v>
      </c>
      <c r="E49" s="146"/>
      <c r="F49" s="146"/>
      <c r="G49" s="146"/>
      <c r="H49" s="146"/>
      <c r="I49" s="146"/>
      <c r="J49" s="146"/>
      <c r="K49" s="146"/>
      <c r="L49" s="146"/>
      <c r="M49" s="146"/>
      <c r="N49" s="147"/>
      <c r="O49" s="638"/>
      <c r="P49" s="639"/>
      <c r="Q49" s="639"/>
      <c r="R49" s="639"/>
      <c r="S49" s="639"/>
      <c r="T49" s="639"/>
      <c r="U49" s="613"/>
      <c r="V49" s="613"/>
      <c r="W49" s="613"/>
      <c r="X49" s="613"/>
      <c r="Y49" s="613"/>
      <c r="Z49" s="613"/>
      <c r="AA49" s="638"/>
      <c r="AB49" s="639"/>
      <c r="AC49" s="639"/>
      <c r="AD49" s="639"/>
      <c r="AE49" s="639"/>
      <c r="AF49" s="639"/>
      <c r="AG49" s="613"/>
      <c r="AH49" s="613"/>
      <c r="AI49" s="613"/>
      <c r="AJ49" s="613"/>
      <c r="AK49" s="613"/>
      <c r="AL49" s="613"/>
    </row>
    <row r="50" spans="1:38" ht="16.5" customHeight="1">
      <c r="A50" s="129" t="s">
        <v>512</v>
      </c>
      <c r="B50" s="144"/>
      <c r="C50" s="144"/>
      <c r="D50" s="148" t="s">
        <v>513</v>
      </c>
      <c r="E50" s="146"/>
      <c r="F50" s="146"/>
      <c r="G50" s="146"/>
      <c r="H50" s="146"/>
      <c r="I50" s="146"/>
      <c r="J50" s="146"/>
      <c r="K50" s="146"/>
      <c r="L50" s="146"/>
      <c r="M50" s="146"/>
      <c r="N50" s="147"/>
      <c r="O50" s="638"/>
      <c r="P50" s="639"/>
      <c r="Q50" s="639"/>
      <c r="R50" s="639"/>
      <c r="S50" s="639"/>
      <c r="T50" s="639"/>
      <c r="U50" s="613"/>
      <c r="V50" s="613"/>
      <c r="W50" s="613"/>
      <c r="X50" s="613"/>
      <c r="Y50" s="613"/>
      <c r="Z50" s="613"/>
      <c r="AA50" s="638"/>
      <c r="AB50" s="639"/>
      <c r="AC50" s="639"/>
      <c r="AD50" s="639"/>
      <c r="AE50" s="639"/>
      <c r="AF50" s="639"/>
      <c r="AG50" s="613"/>
      <c r="AH50" s="613"/>
      <c r="AI50" s="613"/>
      <c r="AJ50" s="613"/>
      <c r="AK50" s="613"/>
      <c r="AL50" s="613"/>
    </row>
    <row r="51" spans="1:38" ht="16.5" customHeight="1">
      <c r="A51" s="129" t="s">
        <v>514</v>
      </c>
      <c r="B51" s="144"/>
      <c r="C51" s="144"/>
      <c r="D51" s="148" t="s">
        <v>515</v>
      </c>
      <c r="E51" s="146"/>
      <c r="F51" s="146"/>
      <c r="G51" s="146"/>
      <c r="H51" s="146"/>
      <c r="I51" s="146"/>
      <c r="J51" s="146"/>
      <c r="K51" s="146"/>
      <c r="L51" s="146"/>
      <c r="M51" s="146"/>
      <c r="N51" s="147"/>
      <c r="O51" s="638"/>
      <c r="P51" s="639"/>
      <c r="Q51" s="639"/>
      <c r="R51" s="639"/>
      <c r="S51" s="639"/>
      <c r="T51" s="639"/>
      <c r="U51" s="613"/>
      <c r="V51" s="613"/>
      <c r="W51" s="613"/>
      <c r="X51" s="613"/>
      <c r="Y51" s="613"/>
      <c r="Z51" s="613"/>
      <c r="AA51" s="638"/>
      <c r="AB51" s="639"/>
      <c r="AC51" s="639"/>
      <c r="AD51" s="639"/>
      <c r="AE51" s="639"/>
      <c r="AF51" s="639"/>
      <c r="AG51" s="613"/>
      <c r="AH51" s="613"/>
      <c r="AI51" s="613"/>
      <c r="AJ51" s="613"/>
      <c r="AK51" s="613"/>
      <c r="AL51" s="613"/>
    </row>
    <row r="52" spans="1:38" ht="16.5" customHeight="1">
      <c r="A52" s="129" t="s">
        <v>516</v>
      </c>
      <c r="B52" s="144"/>
      <c r="C52" s="144"/>
      <c r="D52" s="148" t="s">
        <v>517</v>
      </c>
      <c r="E52" s="146"/>
      <c r="F52" s="146"/>
      <c r="G52" s="146"/>
      <c r="H52" s="146"/>
      <c r="I52" s="146"/>
      <c r="J52" s="146"/>
      <c r="K52" s="146"/>
      <c r="L52" s="146"/>
      <c r="M52" s="146"/>
      <c r="N52" s="147"/>
      <c r="O52" s="638"/>
      <c r="P52" s="639"/>
      <c r="Q52" s="639"/>
      <c r="R52" s="639"/>
      <c r="S52" s="639"/>
      <c r="T52" s="639"/>
      <c r="U52" s="613"/>
      <c r="V52" s="613"/>
      <c r="W52" s="613"/>
      <c r="X52" s="613"/>
      <c r="Y52" s="613"/>
      <c r="Z52" s="613"/>
      <c r="AA52" s="638"/>
      <c r="AB52" s="639"/>
      <c r="AC52" s="639"/>
      <c r="AD52" s="639"/>
      <c r="AE52" s="639"/>
      <c r="AF52" s="639"/>
      <c r="AG52" s="613"/>
      <c r="AH52" s="613"/>
      <c r="AI52" s="613"/>
      <c r="AJ52" s="613"/>
      <c r="AK52" s="613"/>
      <c r="AL52" s="613"/>
    </row>
    <row r="53" spans="1:38" ht="16.5" customHeight="1">
      <c r="A53" s="129" t="s">
        <v>518</v>
      </c>
      <c r="B53" s="144"/>
      <c r="C53" s="144"/>
      <c r="D53" s="148" t="s">
        <v>519</v>
      </c>
      <c r="E53" s="146"/>
      <c r="F53" s="146"/>
      <c r="G53" s="146"/>
      <c r="H53" s="146"/>
      <c r="I53" s="146"/>
      <c r="J53" s="146"/>
      <c r="K53" s="146"/>
      <c r="L53" s="146"/>
      <c r="M53" s="146"/>
      <c r="N53" s="147"/>
      <c r="O53" s="638"/>
      <c r="P53" s="639"/>
      <c r="Q53" s="639"/>
      <c r="R53" s="639"/>
      <c r="S53" s="639"/>
      <c r="T53" s="639"/>
      <c r="U53" s="613"/>
      <c r="V53" s="613"/>
      <c r="W53" s="613"/>
      <c r="X53" s="613"/>
      <c r="Y53" s="613"/>
      <c r="Z53" s="613"/>
      <c r="AA53" s="638"/>
      <c r="AB53" s="639"/>
      <c r="AC53" s="639"/>
      <c r="AD53" s="639"/>
      <c r="AE53" s="639"/>
      <c r="AF53" s="639"/>
      <c r="AG53" s="613"/>
      <c r="AH53" s="613"/>
      <c r="AI53" s="613"/>
      <c r="AJ53" s="613"/>
      <c r="AK53" s="613"/>
      <c r="AL53" s="613"/>
    </row>
    <row r="54" spans="1:38" ht="16.5" customHeight="1">
      <c r="A54" s="129" t="s">
        <v>520</v>
      </c>
      <c r="B54" s="144"/>
      <c r="C54" s="144"/>
      <c r="D54" s="148" t="s">
        <v>521</v>
      </c>
      <c r="E54" s="146"/>
      <c r="F54" s="146"/>
      <c r="G54" s="146"/>
      <c r="H54" s="146"/>
      <c r="I54" s="146"/>
      <c r="J54" s="146"/>
      <c r="K54" s="146"/>
      <c r="L54" s="146"/>
      <c r="M54" s="146"/>
      <c r="N54" s="147"/>
      <c r="O54" s="638">
        <v>130785194291</v>
      </c>
      <c r="P54" s="639"/>
      <c r="Q54" s="639"/>
      <c r="R54" s="639"/>
      <c r="S54" s="639"/>
      <c r="T54" s="639"/>
      <c r="U54" s="613"/>
      <c r="V54" s="613"/>
      <c r="W54" s="613"/>
      <c r="X54" s="613"/>
      <c r="Y54" s="613"/>
      <c r="Z54" s="613"/>
      <c r="AA54" s="638">
        <v>88018237392</v>
      </c>
      <c r="AB54" s="639"/>
      <c r="AC54" s="639"/>
      <c r="AD54" s="639"/>
      <c r="AE54" s="639"/>
      <c r="AF54" s="639"/>
      <c r="AG54" s="613"/>
      <c r="AH54" s="613"/>
      <c r="AI54" s="613"/>
      <c r="AJ54" s="613"/>
      <c r="AK54" s="613"/>
      <c r="AL54" s="613"/>
    </row>
    <row r="55" spans="1:38" ht="16.5" customHeight="1">
      <c r="A55" s="129" t="s">
        <v>522</v>
      </c>
      <c r="B55" s="144"/>
      <c r="C55" s="144"/>
      <c r="D55" s="148" t="s">
        <v>523</v>
      </c>
      <c r="E55" s="146"/>
      <c r="F55" s="146"/>
      <c r="G55" s="146"/>
      <c r="H55" s="146"/>
      <c r="I55" s="146"/>
      <c r="J55" s="146"/>
      <c r="K55" s="146"/>
      <c r="L55" s="146"/>
      <c r="M55" s="146"/>
      <c r="N55" s="147"/>
      <c r="O55" s="638"/>
      <c r="P55" s="639"/>
      <c r="Q55" s="639"/>
      <c r="R55" s="639"/>
      <c r="S55" s="639"/>
      <c r="T55" s="639"/>
      <c r="U55" s="613"/>
      <c r="V55" s="613"/>
      <c r="W55" s="613"/>
      <c r="X55" s="613"/>
      <c r="Y55" s="613"/>
      <c r="Z55" s="613"/>
      <c r="AA55" s="638"/>
      <c r="AB55" s="639"/>
      <c r="AC55" s="639"/>
      <c r="AD55" s="639"/>
      <c r="AE55" s="639"/>
      <c r="AF55" s="639"/>
      <c r="AG55" s="613"/>
      <c r="AH55" s="613"/>
      <c r="AI55" s="613"/>
      <c r="AJ55" s="613"/>
      <c r="AK55" s="613"/>
      <c r="AL55" s="613"/>
    </row>
    <row r="56" spans="1:38" ht="16.5" customHeight="1">
      <c r="A56" s="129" t="s">
        <v>524</v>
      </c>
      <c r="B56" s="144"/>
      <c r="C56" s="144"/>
      <c r="D56" s="148" t="s">
        <v>525</v>
      </c>
      <c r="E56" s="146"/>
      <c r="F56" s="146"/>
      <c r="G56" s="146"/>
      <c r="H56" s="146"/>
      <c r="I56" s="146"/>
      <c r="J56" s="146"/>
      <c r="K56" s="146"/>
      <c r="L56" s="146"/>
      <c r="M56" s="146"/>
      <c r="N56" s="147"/>
      <c r="O56" s="638"/>
      <c r="P56" s="639"/>
      <c r="Q56" s="639"/>
      <c r="R56" s="639"/>
      <c r="S56" s="639"/>
      <c r="T56" s="639"/>
      <c r="U56" s="613"/>
      <c r="V56" s="613"/>
      <c r="W56" s="613"/>
      <c r="X56" s="613"/>
      <c r="Y56" s="613"/>
      <c r="Z56" s="613"/>
      <c r="AA56" s="638"/>
      <c r="AB56" s="639"/>
      <c r="AC56" s="639"/>
      <c r="AD56" s="639"/>
      <c r="AE56" s="639"/>
      <c r="AF56" s="639"/>
      <c r="AG56" s="613"/>
      <c r="AH56" s="613"/>
      <c r="AI56" s="613"/>
      <c r="AJ56" s="613"/>
      <c r="AK56" s="613"/>
      <c r="AL56" s="613"/>
    </row>
    <row r="57" spans="1:38" ht="16.5" customHeight="1">
      <c r="A57" s="129" t="s">
        <v>526</v>
      </c>
      <c r="B57" s="144"/>
      <c r="C57" s="144"/>
      <c r="D57" s="148" t="s">
        <v>527</v>
      </c>
      <c r="E57" s="146"/>
      <c r="F57" s="146"/>
      <c r="G57" s="146"/>
      <c r="H57" s="146"/>
      <c r="I57" s="146"/>
      <c r="J57" s="146"/>
      <c r="K57" s="146"/>
      <c r="L57" s="146"/>
      <c r="M57" s="146"/>
      <c r="N57" s="147"/>
      <c r="O57" s="638"/>
      <c r="P57" s="639"/>
      <c r="Q57" s="639"/>
      <c r="R57" s="639"/>
      <c r="S57" s="639"/>
      <c r="T57" s="639"/>
      <c r="U57" s="613"/>
      <c r="V57" s="613"/>
      <c r="W57" s="613"/>
      <c r="X57" s="613"/>
      <c r="Y57" s="613"/>
      <c r="Z57" s="613"/>
      <c r="AA57" s="638"/>
      <c r="AB57" s="639"/>
      <c r="AC57" s="639"/>
      <c r="AD57" s="639"/>
      <c r="AE57" s="639"/>
      <c r="AF57" s="639"/>
      <c r="AG57" s="613"/>
      <c r="AH57" s="613"/>
      <c r="AI57" s="613"/>
      <c r="AJ57" s="613"/>
      <c r="AK57" s="613"/>
      <c r="AL57" s="613"/>
    </row>
    <row r="58" spans="1:38" ht="16.5" customHeight="1">
      <c r="A58" s="129" t="s">
        <v>528</v>
      </c>
      <c r="B58" s="144"/>
      <c r="C58" s="144"/>
      <c r="D58" s="148" t="s">
        <v>529</v>
      </c>
      <c r="E58" s="146"/>
      <c r="F58" s="146"/>
      <c r="G58" s="146"/>
      <c r="H58" s="146"/>
      <c r="I58" s="146"/>
      <c r="J58" s="146"/>
      <c r="K58" s="146"/>
      <c r="L58" s="146"/>
      <c r="M58" s="146"/>
      <c r="N58" s="147"/>
      <c r="O58" s="638"/>
      <c r="P58" s="639"/>
      <c r="Q58" s="639"/>
      <c r="R58" s="639"/>
      <c r="S58" s="639"/>
      <c r="T58" s="639"/>
      <c r="U58" s="613"/>
      <c r="V58" s="613"/>
      <c r="W58" s="613"/>
      <c r="X58" s="613"/>
      <c r="Y58" s="613"/>
      <c r="Z58" s="613"/>
      <c r="AA58" s="638"/>
      <c r="AB58" s="639"/>
      <c r="AC58" s="639"/>
      <c r="AD58" s="639"/>
      <c r="AE58" s="639"/>
      <c r="AF58" s="639"/>
      <c r="AG58" s="613"/>
      <c r="AH58" s="613"/>
      <c r="AI58" s="613"/>
      <c r="AJ58" s="613"/>
      <c r="AK58" s="613"/>
      <c r="AL58" s="613"/>
    </row>
    <row r="59" spans="1:38" ht="16.5" customHeight="1">
      <c r="A59" s="129" t="s">
        <v>530</v>
      </c>
      <c r="B59" s="144"/>
      <c r="C59" s="144"/>
      <c r="D59" s="148" t="s">
        <v>531</v>
      </c>
      <c r="E59" s="146"/>
      <c r="F59" s="146"/>
      <c r="G59" s="146"/>
      <c r="H59" s="146"/>
      <c r="I59" s="146"/>
      <c r="J59" s="146"/>
      <c r="K59" s="146"/>
      <c r="L59" s="146"/>
      <c r="M59" s="146"/>
      <c r="N59" s="147"/>
      <c r="O59" s="638"/>
      <c r="P59" s="639"/>
      <c r="Q59" s="639"/>
      <c r="R59" s="639"/>
      <c r="S59" s="639"/>
      <c r="T59" s="639"/>
      <c r="U59" s="613"/>
      <c r="V59" s="613"/>
      <c r="W59" s="613"/>
      <c r="X59" s="613"/>
      <c r="Y59" s="613"/>
      <c r="Z59" s="613"/>
      <c r="AA59" s="638"/>
      <c r="AB59" s="639"/>
      <c r="AC59" s="639"/>
      <c r="AD59" s="639"/>
      <c r="AE59" s="639"/>
      <c r="AF59" s="639"/>
      <c r="AG59" s="613"/>
      <c r="AH59" s="613"/>
      <c r="AI59" s="613"/>
      <c r="AJ59" s="613"/>
      <c r="AK59" s="613"/>
      <c r="AL59" s="613"/>
    </row>
    <row r="60" spans="1:38" ht="16.5" customHeight="1">
      <c r="A60" s="129" t="s">
        <v>532</v>
      </c>
      <c r="B60" s="144"/>
      <c r="C60" s="144"/>
      <c r="D60" s="148" t="s">
        <v>533</v>
      </c>
      <c r="E60" s="146"/>
      <c r="F60" s="146"/>
      <c r="G60" s="146"/>
      <c r="H60" s="146"/>
      <c r="I60" s="146"/>
      <c r="J60" s="146"/>
      <c r="K60" s="146"/>
      <c r="L60" s="146"/>
      <c r="M60" s="146"/>
      <c r="N60" s="147"/>
      <c r="O60" s="636">
        <f>+O61+O62+O63+O64+O65+O66+O67+O68+O69+O70</f>
        <v>0</v>
      </c>
      <c r="P60" s="637"/>
      <c r="Q60" s="637"/>
      <c r="R60" s="637"/>
      <c r="S60" s="637"/>
      <c r="T60" s="637"/>
      <c r="U60" s="613"/>
      <c r="V60" s="613"/>
      <c r="W60" s="613"/>
      <c r="X60" s="613"/>
      <c r="Y60" s="613"/>
      <c r="Z60" s="613"/>
      <c r="AA60" s="636">
        <f>+AA61+AA62+AA63+AA64+AA65+AA66+AA67+AA68+AA69+AA70</f>
        <v>0</v>
      </c>
      <c r="AB60" s="637"/>
      <c r="AC60" s="637"/>
      <c r="AD60" s="637"/>
      <c r="AE60" s="637"/>
      <c r="AF60" s="637"/>
      <c r="AG60" s="613"/>
      <c r="AH60" s="613"/>
      <c r="AI60" s="613"/>
      <c r="AJ60" s="613"/>
      <c r="AK60" s="613"/>
      <c r="AL60" s="613"/>
    </row>
    <row r="61" spans="1:38" ht="16.5" customHeight="1">
      <c r="A61" s="129" t="s">
        <v>534</v>
      </c>
      <c r="B61" s="144"/>
      <c r="C61" s="144"/>
      <c r="D61" s="148" t="s">
        <v>507</v>
      </c>
      <c r="E61" s="146"/>
      <c r="F61" s="146"/>
      <c r="G61" s="146"/>
      <c r="H61" s="146"/>
      <c r="I61" s="146"/>
      <c r="J61" s="146"/>
      <c r="K61" s="146"/>
      <c r="L61" s="146"/>
      <c r="M61" s="146"/>
      <c r="N61" s="147"/>
      <c r="O61" s="638"/>
      <c r="P61" s="639"/>
      <c r="Q61" s="639"/>
      <c r="R61" s="639"/>
      <c r="S61" s="639"/>
      <c r="T61" s="639"/>
      <c r="U61" s="613"/>
      <c r="V61" s="613"/>
      <c r="W61" s="613"/>
      <c r="X61" s="613"/>
      <c r="Y61" s="613"/>
      <c r="Z61" s="613"/>
      <c r="AA61" s="638"/>
      <c r="AB61" s="639"/>
      <c r="AC61" s="639"/>
      <c r="AD61" s="639"/>
      <c r="AE61" s="639"/>
      <c r="AF61" s="639"/>
      <c r="AG61" s="613"/>
      <c r="AH61" s="613"/>
      <c r="AI61" s="613"/>
      <c r="AJ61" s="613"/>
      <c r="AK61" s="613"/>
      <c r="AL61" s="613"/>
    </row>
    <row r="62" spans="1:38" ht="16.5" customHeight="1">
      <c r="A62" s="129" t="s">
        <v>535</v>
      </c>
      <c r="B62" s="144"/>
      <c r="C62" s="144"/>
      <c r="D62" s="148" t="s">
        <v>536</v>
      </c>
      <c r="E62" s="146"/>
      <c r="F62" s="146"/>
      <c r="G62" s="146"/>
      <c r="H62" s="146"/>
      <c r="I62" s="146"/>
      <c r="J62" s="146"/>
      <c r="K62" s="146"/>
      <c r="L62" s="146"/>
      <c r="M62" s="146"/>
      <c r="N62" s="147"/>
      <c r="O62" s="638"/>
      <c r="P62" s="639"/>
      <c r="Q62" s="639"/>
      <c r="R62" s="639"/>
      <c r="S62" s="639"/>
      <c r="T62" s="639"/>
      <c r="U62" s="613"/>
      <c r="V62" s="613"/>
      <c r="W62" s="613"/>
      <c r="X62" s="613"/>
      <c r="Y62" s="613"/>
      <c r="Z62" s="613"/>
      <c r="AA62" s="638"/>
      <c r="AB62" s="639"/>
      <c r="AC62" s="639"/>
      <c r="AD62" s="639"/>
      <c r="AE62" s="639"/>
      <c r="AF62" s="639"/>
      <c r="AG62" s="613"/>
      <c r="AH62" s="613"/>
      <c r="AI62" s="613"/>
      <c r="AJ62" s="613"/>
      <c r="AK62" s="613"/>
      <c r="AL62" s="613"/>
    </row>
    <row r="63" spans="1:38" ht="16.5" customHeight="1">
      <c r="A63" s="129" t="s">
        <v>537</v>
      </c>
      <c r="B63" s="144"/>
      <c r="C63" s="144"/>
      <c r="D63" s="148" t="s">
        <v>538</v>
      </c>
      <c r="E63" s="146"/>
      <c r="F63" s="146"/>
      <c r="G63" s="146"/>
      <c r="H63" s="146"/>
      <c r="I63" s="146"/>
      <c r="J63" s="146"/>
      <c r="K63" s="146"/>
      <c r="L63" s="146"/>
      <c r="M63" s="146"/>
      <c r="N63" s="147"/>
      <c r="O63" s="638"/>
      <c r="P63" s="639"/>
      <c r="Q63" s="639"/>
      <c r="R63" s="639"/>
      <c r="S63" s="639"/>
      <c r="T63" s="639"/>
      <c r="U63" s="613"/>
      <c r="V63" s="613"/>
      <c r="W63" s="613"/>
      <c r="X63" s="613"/>
      <c r="Y63" s="613"/>
      <c r="Z63" s="613"/>
      <c r="AA63" s="638"/>
      <c r="AB63" s="639"/>
      <c r="AC63" s="639"/>
      <c r="AD63" s="639"/>
      <c r="AE63" s="639"/>
      <c r="AF63" s="639"/>
      <c r="AG63" s="613"/>
      <c r="AH63" s="613"/>
      <c r="AI63" s="613"/>
      <c r="AJ63" s="613"/>
      <c r="AK63" s="613"/>
      <c r="AL63" s="613"/>
    </row>
    <row r="64" spans="1:38" ht="16.5" customHeight="1">
      <c r="A64" s="129" t="s">
        <v>539</v>
      </c>
      <c r="B64" s="144"/>
      <c r="C64" s="144"/>
      <c r="D64" s="148" t="s">
        <v>513</v>
      </c>
      <c r="E64" s="146"/>
      <c r="F64" s="146"/>
      <c r="G64" s="146"/>
      <c r="H64" s="146"/>
      <c r="I64" s="146"/>
      <c r="J64" s="146"/>
      <c r="K64" s="146"/>
      <c r="L64" s="146"/>
      <c r="M64" s="146"/>
      <c r="N64" s="147"/>
      <c r="O64" s="638"/>
      <c r="P64" s="639"/>
      <c r="Q64" s="639"/>
      <c r="R64" s="639"/>
      <c r="S64" s="639"/>
      <c r="T64" s="639"/>
      <c r="U64" s="613"/>
      <c r="V64" s="613"/>
      <c r="W64" s="613"/>
      <c r="X64" s="613"/>
      <c r="Y64" s="613"/>
      <c r="Z64" s="613"/>
      <c r="AA64" s="638"/>
      <c r="AB64" s="639"/>
      <c r="AC64" s="639"/>
      <c r="AD64" s="639"/>
      <c r="AE64" s="639"/>
      <c r="AF64" s="639"/>
      <c r="AG64" s="613"/>
      <c r="AH64" s="613"/>
      <c r="AI64" s="613"/>
      <c r="AJ64" s="613"/>
      <c r="AK64" s="613"/>
      <c r="AL64" s="613"/>
    </row>
    <row r="65" spans="1:38" ht="16.5" customHeight="1">
      <c r="A65" s="129" t="s">
        <v>540</v>
      </c>
      <c r="B65" s="144"/>
      <c r="C65" s="144"/>
      <c r="D65" s="148" t="s">
        <v>541</v>
      </c>
      <c r="E65" s="146"/>
      <c r="F65" s="146"/>
      <c r="G65" s="146"/>
      <c r="H65" s="146"/>
      <c r="I65" s="146"/>
      <c r="J65" s="146"/>
      <c r="K65" s="146"/>
      <c r="L65" s="146"/>
      <c r="M65" s="146"/>
      <c r="N65" s="147"/>
      <c r="O65" s="638"/>
      <c r="P65" s="639"/>
      <c r="Q65" s="639"/>
      <c r="R65" s="639"/>
      <c r="S65" s="639"/>
      <c r="T65" s="639"/>
      <c r="U65" s="613"/>
      <c r="V65" s="613"/>
      <c r="W65" s="613"/>
      <c r="X65" s="613"/>
      <c r="Y65" s="613"/>
      <c r="Z65" s="613"/>
      <c r="AA65" s="638"/>
      <c r="AB65" s="639"/>
      <c r="AC65" s="639"/>
      <c r="AD65" s="639"/>
      <c r="AE65" s="639"/>
      <c r="AF65" s="639"/>
      <c r="AG65" s="613"/>
      <c r="AH65" s="613"/>
      <c r="AI65" s="613"/>
      <c r="AJ65" s="613"/>
      <c r="AK65" s="613"/>
      <c r="AL65" s="613"/>
    </row>
    <row r="66" spans="1:38" ht="16.5" customHeight="1">
      <c r="A66" s="129" t="s">
        <v>542</v>
      </c>
      <c r="B66" s="144"/>
      <c r="C66" s="144"/>
      <c r="D66" s="148" t="s">
        <v>543</v>
      </c>
      <c r="E66" s="146"/>
      <c r="F66" s="146"/>
      <c r="G66" s="146"/>
      <c r="H66" s="146"/>
      <c r="I66" s="146"/>
      <c r="J66" s="146"/>
      <c r="K66" s="146"/>
      <c r="L66" s="146"/>
      <c r="M66" s="146"/>
      <c r="N66" s="147"/>
      <c r="O66" s="638"/>
      <c r="P66" s="639"/>
      <c r="Q66" s="639"/>
      <c r="R66" s="639"/>
      <c r="S66" s="639"/>
      <c r="T66" s="639"/>
      <c r="U66" s="613"/>
      <c r="V66" s="613"/>
      <c r="W66" s="613"/>
      <c r="X66" s="613"/>
      <c r="Y66" s="613"/>
      <c r="Z66" s="613"/>
      <c r="AA66" s="638"/>
      <c r="AB66" s="639"/>
      <c r="AC66" s="639"/>
      <c r="AD66" s="639"/>
      <c r="AE66" s="639"/>
      <c r="AF66" s="639"/>
      <c r="AG66" s="613"/>
      <c r="AH66" s="613"/>
      <c r="AI66" s="613"/>
      <c r="AJ66" s="613"/>
      <c r="AK66" s="613"/>
      <c r="AL66" s="613"/>
    </row>
    <row r="67" spans="1:38" ht="16.5" customHeight="1">
      <c r="A67" s="129" t="s">
        <v>544</v>
      </c>
      <c r="B67" s="144"/>
      <c r="C67" s="144"/>
      <c r="D67" s="148" t="s">
        <v>545</v>
      </c>
      <c r="E67" s="146"/>
      <c r="F67" s="146"/>
      <c r="G67" s="146"/>
      <c r="H67" s="146"/>
      <c r="I67" s="146"/>
      <c r="J67" s="146"/>
      <c r="K67" s="146"/>
      <c r="L67" s="146"/>
      <c r="M67" s="146"/>
      <c r="N67" s="147"/>
      <c r="O67" s="638"/>
      <c r="P67" s="639"/>
      <c r="Q67" s="639"/>
      <c r="R67" s="639"/>
      <c r="S67" s="639"/>
      <c r="T67" s="639"/>
      <c r="U67" s="613"/>
      <c r="V67" s="613"/>
      <c r="W67" s="613"/>
      <c r="X67" s="613"/>
      <c r="Y67" s="613"/>
      <c r="Z67" s="613"/>
      <c r="AA67" s="638"/>
      <c r="AB67" s="639"/>
      <c r="AC67" s="639"/>
      <c r="AD67" s="639"/>
      <c r="AE67" s="639"/>
      <c r="AF67" s="639"/>
      <c r="AG67" s="613"/>
      <c r="AH67" s="613"/>
      <c r="AI67" s="613"/>
      <c r="AJ67" s="613"/>
      <c r="AK67" s="613"/>
      <c r="AL67" s="613"/>
    </row>
    <row r="68" spans="1:38" ht="16.5" customHeight="1">
      <c r="A68" s="129" t="s">
        <v>546</v>
      </c>
      <c r="B68" s="144"/>
      <c r="C68" s="144"/>
      <c r="D68" s="148" t="s">
        <v>521</v>
      </c>
      <c r="E68" s="146"/>
      <c r="F68" s="146"/>
      <c r="G68" s="146"/>
      <c r="H68" s="146"/>
      <c r="I68" s="146"/>
      <c r="J68" s="146"/>
      <c r="K68" s="146"/>
      <c r="L68" s="146"/>
      <c r="M68" s="146"/>
      <c r="N68" s="147"/>
      <c r="O68" s="638"/>
      <c r="P68" s="639"/>
      <c r="Q68" s="639"/>
      <c r="R68" s="639"/>
      <c r="S68" s="639"/>
      <c r="T68" s="639"/>
      <c r="U68" s="613"/>
      <c r="V68" s="613"/>
      <c r="W68" s="613"/>
      <c r="X68" s="613"/>
      <c r="Y68" s="613"/>
      <c r="Z68" s="613"/>
      <c r="AA68" s="638"/>
      <c r="AB68" s="639"/>
      <c r="AC68" s="639"/>
      <c r="AD68" s="639"/>
      <c r="AE68" s="639"/>
      <c r="AF68" s="639"/>
      <c r="AG68" s="613"/>
      <c r="AH68" s="613"/>
      <c r="AI68" s="613"/>
      <c r="AJ68" s="613"/>
      <c r="AK68" s="613"/>
      <c r="AL68" s="613"/>
    </row>
    <row r="69" spans="1:38" ht="16.5" customHeight="1">
      <c r="A69" s="129" t="s">
        <v>547</v>
      </c>
      <c r="B69" s="144"/>
      <c r="C69" s="144"/>
      <c r="D69" s="148" t="s">
        <v>523</v>
      </c>
      <c r="E69" s="146"/>
      <c r="F69" s="146"/>
      <c r="G69" s="146"/>
      <c r="H69" s="146"/>
      <c r="I69" s="146"/>
      <c r="J69" s="146"/>
      <c r="K69" s="146"/>
      <c r="L69" s="146"/>
      <c r="M69" s="146"/>
      <c r="N69" s="147"/>
      <c r="O69" s="638"/>
      <c r="P69" s="639"/>
      <c r="Q69" s="639"/>
      <c r="R69" s="639"/>
      <c r="S69" s="639"/>
      <c r="T69" s="639"/>
      <c r="U69" s="613"/>
      <c r="V69" s="613"/>
      <c r="W69" s="613"/>
      <c r="X69" s="613"/>
      <c r="Y69" s="613"/>
      <c r="Z69" s="613"/>
      <c r="AA69" s="638"/>
      <c r="AB69" s="639"/>
      <c r="AC69" s="639"/>
      <c r="AD69" s="639"/>
      <c r="AE69" s="639"/>
      <c r="AF69" s="639"/>
      <c r="AG69" s="613"/>
      <c r="AH69" s="613"/>
      <c r="AI69" s="613"/>
      <c r="AJ69" s="613"/>
      <c r="AK69" s="613"/>
      <c r="AL69" s="613"/>
    </row>
    <row r="70" spans="1:38" ht="16.5" customHeight="1">
      <c r="A70" s="129" t="s">
        <v>548</v>
      </c>
      <c r="B70" s="144"/>
      <c r="C70" s="144"/>
      <c r="D70" s="148" t="s">
        <v>476</v>
      </c>
      <c r="E70" s="146"/>
      <c r="F70" s="146"/>
      <c r="G70" s="146"/>
      <c r="H70" s="146"/>
      <c r="I70" s="146"/>
      <c r="J70" s="146"/>
      <c r="K70" s="146"/>
      <c r="L70" s="146"/>
      <c r="M70" s="146"/>
      <c r="N70" s="147"/>
      <c r="O70" s="638"/>
      <c r="P70" s="639"/>
      <c r="Q70" s="639"/>
      <c r="R70" s="639"/>
      <c r="S70" s="639"/>
      <c r="T70" s="639"/>
      <c r="U70" s="613"/>
      <c r="V70" s="613"/>
      <c r="W70" s="613"/>
      <c r="X70" s="613"/>
      <c r="Y70" s="613"/>
      <c r="Z70" s="613"/>
      <c r="AA70" s="638"/>
      <c r="AB70" s="639"/>
      <c r="AC70" s="639"/>
      <c r="AD70" s="639"/>
      <c r="AE70" s="639"/>
      <c r="AF70" s="639"/>
      <c r="AG70" s="613"/>
      <c r="AH70" s="613"/>
      <c r="AI70" s="613"/>
      <c r="AJ70" s="613"/>
      <c r="AK70" s="613"/>
      <c r="AL70" s="613"/>
    </row>
    <row r="71" spans="1:38" ht="16.5" customHeight="1">
      <c r="A71" s="129" t="s">
        <v>549</v>
      </c>
      <c r="B71" s="144"/>
      <c r="C71" s="144"/>
      <c r="D71" s="148" t="s">
        <v>550</v>
      </c>
      <c r="E71" s="146"/>
      <c r="F71" s="146"/>
      <c r="G71" s="146"/>
      <c r="H71" s="146"/>
      <c r="I71" s="146"/>
      <c r="J71" s="146"/>
      <c r="K71" s="146"/>
      <c r="L71" s="146"/>
      <c r="M71" s="146"/>
      <c r="N71" s="147"/>
      <c r="O71" s="636">
        <f>+O72+O73+O74</f>
        <v>0</v>
      </c>
      <c r="P71" s="637"/>
      <c r="Q71" s="637"/>
      <c r="R71" s="637"/>
      <c r="S71" s="637"/>
      <c r="T71" s="637"/>
      <c r="U71" s="613"/>
      <c r="V71" s="613"/>
      <c r="W71" s="613"/>
      <c r="X71" s="613"/>
      <c r="Y71" s="613"/>
      <c r="Z71" s="613"/>
      <c r="AA71" s="636">
        <f>+AA72+AA73+AA74</f>
        <v>0</v>
      </c>
      <c r="AB71" s="637"/>
      <c r="AC71" s="637"/>
      <c r="AD71" s="637"/>
      <c r="AE71" s="637"/>
      <c r="AF71" s="637"/>
      <c r="AG71" s="613"/>
      <c r="AH71" s="613"/>
      <c r="AI71" s="613"/>
      <c r="AJ71" s="613"/>
      <c r="AK71" s="613"/>
      <c r="AL71" s="613"/>
    </row>
    <row r="72" spans="1:38" ht="16.5" customHeight="1">
      <c r="A72" s="129" t="s">
        <v>551</v>
      </c>
      <c r="B72" s="144"/>
      <c r="C72" s="144"/>
      <c r="D72" s="148" t="s">
        <v>552</v>
      </c>
      <c r="E72" s="146"/>
      <c r="F72" s="146"/>
      <c r="G72" s="146"/>
      <c r="H72" s="146"/>
      <c r="I72" s="146"/>
      <c r="J72" s="146"/>
      <c r="K72" s="146"/>
      <c r="L72" s="146"/>
      <c r="M72" s="146"/>
      <c r="N72" s="147"/>
      <c r="O72" s="611"/>
      <c r="P72" s="612"/>
      <c r="Q72" s="612"/>
      <c r="R72" s="612"/>
      <c r="S72" s="612"/>
      <c r="T72" s="612"/>
      <c r="U72" s="613"/>
      <c r="V72" s="613"/>
      <c r="W72" s="613"/>
      <c r="X72" s="613"/>
      <c r="Y72" s="613"/>
      <c r="Z72" s="613"/>
      <c r="AA72" s="611"/>
      <c r="AB72" s="612"/>
      <c r="AC72" s="612"/>
      <c r="AD72" s="612"/>
      <c r="AE72" s="612"/>
      <c r="AF72" s="612"/>
      <c r="AG72" s="613"/>
      <c r="AH72" s="613"/>
      <c r="AI72" s="613"/>
      <c r="AJ72" s="613"/>
      <c r="AK72" s="613"/>
      <c r="AL72" s="613"/>
    </row>
    <row r="73" spans="1:38" ht="16.5" customHeight="1">
      <c r="A73" s="129" t="s">
        <v>553</v>
      </c>
      <c r="B73" s="144"/>
      <c r="C73" s="144"/>
      <c r="D73" s="148" t="s">
        <v>554</v>
      </c>
      <c r="E73" s="146"/>
      <c r="F73" s="146"/>
      <c r="G73" s="146"/>
      <c r="H73" s="146"/>
      <c r="I73" s="146"/>
      <c r="J73" s="146"/>
      <c r="K73" s="146"/>
      <c r="L73" s="146"/>
      <c r="M73" s="146"/>
      <c r="N73" s="147"/>
      <c r="O73" s="611"/>
      <c r="P73" s="612"/>
      <c r="Q73" s="612"/>
      <c r="R73" s="612"/>
      <c r="S73" s="612"/>
      <c r="T73" s="612"/>
      <c r="U73" s="613"/>
      <c r="V73" s="613"/>
      <c r="W73" s="613"/>
      <c r="X73" s="613"/>
      <c r="Y73" s="613"/>
      <c r="Z73" s="613"/>
      <c r="AA73" s="611"/>
      <c r="AB73" s="612"/>
      <c r="AC73" s="612"/>
      <c r="AD73" s="612"/>
      <c r="AE73" s="612"/>
      <c r="AF73" s="612"/>
      <c r="AG73" s="613"/>
      <c r="AH73" s="613"/>
      <c r="AI73" s="613"/>
      <c r="AJ73" s="613"/>
      <c r="AK73" s="613"/>
      <c r="AL73" s="613"/>
    </row>
    <row r="74" spans="1:38" ht="16.5" customHeight="1">
      <c r="A74" s="129" t="s">
        <v>555</v>
      </c>
      <c r="B74" s="144"/>
      <c r="C74" s="144"/>
      <c r="D74" s="148" t="s">
        <v>476</v>
      </c>
      <c r="E74" s="146"/>
      <c r="F74" s="146"/>
      <c r="G74" s="146"/>
      <c r="H74" s="146"/>
      <c r="I74" s="146"/>
      <c r="J74" s="146"/>
      <c r="K74" s="146"/>
      <c r="L74" s="146"/>
      <c r="M74" s="146"/>
      <c r="N74" s="147"/>
      <c r="O74" s="611"/>
      <c r="P74" s="612"/>
      <c r="Q74" s="612"/>
      <c r="R74" s="612"/>
      <c r="S74" s="612"/>
      <c r="T74" s="612"/>
      <c r="U74" s="613"/>
      <c r="V74" s="613"/>
      <c r="W74" s="613"/>
      <c r="X74" s="613"/>
      <c r="Y74" s="613"/>
      <c r="Z74" s="613"/>
      <c r="AA74" s="611"/>
      <c r="AB74" s="612"/>
      <c r="AC74" s="612"/>
      <c r="AD74" s="612"/>
      <c r="AE74" s="612"/>
      <c r="AF74" s="612"/>
      <c r="AG74" s="613"/>
      <c r="AH74" s="613"/>
      <c r="AI74" s="613"/>
      <c r="AJ74" s="613"/>
      <c r="AK74" s="613"/>
      <c r="AL74" s="613"/>
    </row>
    <row r="75" spans="1:38" ht="16.5" customHeight="1">
      <c r="A75" s="129" t="s">
        <v>556</v>
      </c>
      <c r="B75" s="144"/>
      <c r="C75" s="144"/>
      <c r="D75" s="148" t="s">
        <v>557</v>
      </c>
      <c r="E75" s="146"/>
      <c r="F75" s="146"/>
      <c r="G75" s="146"/>
      <c r="H75" s="146"/>
      <c r="I75" s="146"/>
      <c r="J75" s="146"/>
      <c r="K75" s="146"/>
      <c r="L75" s="146"/>
      <c r="M75" s="146"/>
      <c r="N75" s="147"/>
      <c r="O75" s="611"/>
      <c r="P75" s="612"/>
      <c r="Q75" s="612"/>
      <c r="R75" s="612"/>
      <c r="S75" s="612"/>
      <c r="T75" s="612"/>
      <c r="U75" s="613"/>
      <c r="V75" s="613"/>
      <c r="W75" s="613"/>
      <c r="X75" s="613"/>
      <c r="Y75" s="613"/>
      <c r="Z75" s="613"/>
      <c r="AA75" s="611"/>
      <c r="AB75" s="612"/>
      <c r="AC75" s="612"/>
      <c r="AD75" s="612"/>
      <c r="AE75" s="612"/>
      <c r="AF75" s="612"/>
      <c r="AG75" s="613"/>
      <c r="AH75" s="613"/>
      <c r="AI75" s="613"/>
      <c r="AJ75" s="613"/>
      <c r="AK75" s="613"/>
      <c r="AL75" s="613"/>
    </row>
    <row r="76" spans="1:38" ht="16.5" customHeight="1">
      <c r="A76" s="129" t="s">
        <v>558</v>
      </c>
      <c r="B76" s="144"/>
      <c r="C76" s="144"/>
      <c r="D76" s="148" t="s">
        <v>559</v>
      </c>
      <c r="E76" s="146"/>
      <c r="F76" s="146"/>
      <c r="G76" s="146"/>
      <c r="H76" s="146"/>
      <c r="I76" s="146"/>
      <c r="J76" s="146"/>
      <c r="K76" s="146"/>
      <c r="L76" s="146"/>
      <c r="M76" s="146"/>
      <c r="N76" s="147"/>
      <c r="O76" s="611"/>
      <c r="P76" s="612"/>
      <c r="Q76" s="612"/>
      <c r="R76" s="612"/>
      <c r="S76" s="612"/>
      <c r="T76" s="612"/>
      <c r="U76" s="613"/>
      <c r="V76" s="613"/>
      <c r="W76" s="613"/>
      <c r="X76" s="613"/>
      <c r="Y76" s="613"/>
      <c r="Z76" s="613"/>
      <c r="AA76" s="611"/>
      <c r="AB76" s="612"/>
      <c r="AC76" s="612"/>
      <c r="AD76" s="612"/>
      <c r="AE76" s="612"/>
      <c r="AF76" s="612"/>
      <c r="AG76" s="613"/>
      <c r="AH76" s="613"/>
      <c r="AI76" s="613"/>
      <c r="AJ76" s="613"/>
      <c r="AK76" s="613"/>
      <c r="AL76" s="613"/>
    </row>
    <row r="77" spans="1:38" ht="16.5" customHeight="1">
      <c r="A77" s="194" t="s">
        <v>1032</v>
      </c>
      <c r="B77" s="144"/>
      <c r="C77" s="144"/>
      <c r="D77" s="148" t="s">
        <v>1033</v>
      </c>
      <c r="E77" s="146"/>
      <c r="F77" s="146"/>
      <c r="G77" s="146"/>
      <c r="H77" s="146"/>
      <c r="I77" s="146"/>
      <c r="J77" s="146"/>
      <c r="K77" s="146"/>
      <c r="L77" s="146"/>
      <c r="M77" s="146"/>
      <c r="N77" s="147"/>
      <c r="O77" s="611"/>
      <c r="P77" s="612"/>
      <c r="Q77" s="612"/>
      <c r="R77" s="612"/>
      <c r="S77" s="612"/>
      <c r="T77" s="612"/>
      <c r="U77" s="613"/>
      <c r="V77" s="613"/>
      <c r="W77" s="613"/>
      <c r="X77" s="613"/>
      <c r="Y77" s="613"/>
      <c r="Z77" s="613"/>
      <c r="AA77" s="611"/>
      <c r="AB77" s="612"/>
      <c r="AC77" s="612"/>
      <c r="AD77" s="612"/>
      <c r="AE77" s="612"/>
      <c r="AF77" s="612"/>
      <c r="AG77" s="613"/>
      <c r="AH77" s="613"/>
      <c r="AI77" s="613"/>
      <c r="AJ77" s="613"/>
      <c r="AK77" s="613"/>
      <c r="AL77" s="613"/>
    </row>
    <row r="78" spans="1:38" ht="16.5" customHeight="1">
      <c r="A78" s="129" t="s">
        <v>560</v>
      </c>
      <c r="B78" s="144"/>
      <c r="C78" s="144"/>
      <c r="D78" s="148" t="s">
        <v>1034</v>
      </c>
      <c r="E78" s="146"/>
      <c r="F78" s="146"/>
      <c r="G78" s="146"/>
      <c r="H78" s="146"/>
      <c r="I78" s="146"/>
      <c r="J78" s="146"/>
      <c r="K78" s="146"/>
      <c r="L78" s="146"/>
      <c r="M78" s="146"/>
      <c r="N78" s="147"/>
      <c r="O78" s="611"/>
      <c r="P78" s="612"/>
      <c r="Q78" s="612"/>
      <c r="R78" s="612"/>
      <c r="S78" s="612"/>
      <c r="T78" s="612"/>
      <c r="U78" s="613"/>
      <c r="V78" s="613"/>
      <c r="W78" s="613"/>
      <c r="X78" s="613"/>
      <c r="Y78" s="613"/>
      <c r="Z78" s="613"/>
      <c r="AA78" s="611"/>
      <c r="AB78" s="612"/>
      <c r="AC78" s="612"/>
      <c r="AD78" s="612"/>
      <c r="AE78" s="612"/>
      <c r="AF78" s="612"/>
      <c r="AG78" s="613"/>
      <c r="AH78" s="613"/>
      <c r="AI78" s="613"/>
      <c r="AJ78" s="613"/>
      <c r="AK78" s="613"/>
      <c r="AL78" s="613"/>
    </row>
    <row r="79" spans="1:38" ht="16.5" customHeight="1">
      <c r="A79" s="129" t="s">
        <v>561</v>
      </c>
      <c r="B79" s="144"/>
      <c r="C79" s="144"/>
      <c r="D79" s="145" t="s">
        <v>562</v>
      </c>
      <c r="E79" s="146"/>
      <c r="F79" s="146"/>
      <c r="G79" s="146"/>
      <c r="H79" s="146"/>
      <c r="I79" s="146"/>
      <c r="J79" s="146"/>
      <c r="K79" s="146"/>
      <c r="L79" s="146"/>
      <c r="M79" s="146"/>
      <c r="N79" s="147"/>
      <c r="O79" s="636"/>
      <c r="P79" s="637"/>
      <c r="Q79" s="637"/>
      <c r="R79" s="637"/>
      <c r="S79" s="637"/>
      <c r="T79" s="637"/>
      <c r="U79" s="613">
        <f>U12+U36</f>
        <v>135089223771</v>
      </c>
      <c r="V79" s="613"/>
      <c r="W79" s="613"/>
      <c r="X79" s="613"/>
      <c r="Y79" s="613"/>
      <c r="Z79" s="613"/>
      <c r="AA79" s="636"/>
      <c r="AB79" s="637"/>
      <c r="AC79" s="637"/>
      <c r="AD79" s="637"/>
      <c r="AE79" s="637"/>
      <c r="AF79" s="637"/>
      <c r="AG79" s="613">
        <f>AG12+AG36</f>
        <v>90806488894</v>
      </c>
      <c r="AH79" s="613"/>
      <c r="AI79" s="613"/>
      <c r="AJ79" s="613"/>
      <c r="AK79" s="613"/>
      <c r="AL79" s="613"/>
    </row>
    <row r="80" spans="1:38" ht="16.5" customHeight="1">
      <c r="A80" s="129"/>
      <c r="B80" s="144"/>
      <c r="C80" s="144"/>
      <c r="D80" s="145" t="s">
        <v>563</v>
      </c>
      <c r="E80" s="146"/>
      <c r="F80" s="146"/>
      <c r="G80" s="146"/>
      <c r="H80" s="146"/>
      <c r="I80" s="146"/>
      <c r="J80" s="146"/>
      <c r="K80" s="146"/>
      <c r="L80" s="146"/>
      <c r="M80" s="146"/>
      <c r="N80" s="147"/>
      <c r="O80" s="629"/>
      <c r="P80" s="630"/>
      <c r="Q80" s="630"/>
      <c r="R80" s="630"/>
      <c r="S80" s="630"/>
      <c r="T80" s="630"/>
      <c r="U80" s="628"/>
      <c r="V80" s="628"/>
      <c r="W80" s="628"/>
      <c r="X80" s="628"/>
      <c r="Y80" s="628"/>
      <c r="Z80" s="628"/>
      <c r="AA80" s="629"/>
      <c r="AB80" s="630"/>
      <c r="AC80" s="630"/>
      <c r="AD80" s="630"/>
      <c r="AE80" s="630"/>
      <c r="AF80" s="630"/>
      <c r="AG80" s="628"/>
      <c r="AH80" s="628"/>
      <c r="AI80" s="628"/>
      <c r="AJ80" s="628"/>
      <c r="AK80" s="628"/>
      <c r="AL80" s="628"/>
    </row>
    <row r="81" spans="1:38" ht="16.5" customHeight="1">
      <c r="A81" s="129" t="s">
        <v>564</v>
      </c>
      <c r="B81" s="144"/>
      <c r="C81" s="144"/>
      <c r="D81" s="145" t="s">
        <v>565</v>
      </c>
      <c r="E81" s="146"/>
      <c r="F81" s="146"/>
      <c r="G81" s="146"/>
      <c r="H81" s="146"/>
      <c r="I81" s="146"/>
      <c r="J81" s="146"/>
      <c r="K81" s="146"/>
      <c r="L81" s="146"/>
      <c r="M81" s="146"/>
      <c r="N81" s="147"/>
      <c r="O81" s="629"/>
      <c r="P81" s="630"/>
      <c r="Q81" s="630"/>
      <c r="R81" s="630"/>
      <c r="S81" s="630"/>
      <c r="T81" s="630"/>
      <c r="U81" s="628">
        <f>+O82+O83+O84+O85+O86+O87+O88+O89+O90+O91+O92+O93+O94+O95+O96+O97+O98+O99</f>
        <v>59488082</v>
      </c>
      <c r="V81" s="628"/>
      <c r="W81" s="628"/>
      <c r="X81" s="628"/>
      <c r="Y81" s="628"/>
      <c r="Z81" s="628"/>
      <c r="AA81" s="629"/>
      <c r="AB81" s="630"/>
      <c r="AC81" s="630"/>
      <c r="AD81" s="630"/>
      <c r="AE81" s="630"/>
      <c r="AF81" s="630"/>
      <c r="AG81" s="628">
        <f>+AA82+AA83+AA84+AA85+AA86+AA87+AA88+AA89+AA90+AA91+AA92+AA93+AA94+AA95+AA96+AA97+AA98+AA99</f>
        <v>47837432</v>
      </c>
      <c r="AH81" s="628"/>
      <c r="AI81" s="628"/>
      <c r="AJ81" s="628"/>
      <c r="AK81" s="628"/>
      <c r="AL81" s="628"/>
    </row>
    <row r="82" spans="1:38" ht="16.5" customHeight="1">
      <c r="A82" s="129" t="s">
        <v>566</v>
      </c>
      <c r="B82" s="144"/>
      <c r="C82" s="144"/>
      <c r="D82" s="148" t="s">
        <v>567</v>
      </c>
      <c r="E82" s="146"/>
      <c r="F82" s="146"/>
      <c r="G82" s="146"/>
      <c r="H82" s="146"/>
      <c r="I82" s="146"/>
      <c r="J82" s="146"/>
      <c r="K82" s="146"/>
      <c r="L82" s="146"/>
      <c r="M82" s="146"/>
      <c r="N82" s="147"/>
      <c r="O82" s="626"/>
      <c r="P82" s="627"/>
      <c r="Q82" s="627"/>
      <c r="R82" s="627"/>
      <c r="S82" s="627"/>
      <c r="T82" s="627"/>
      <c r="U82" s="628"/>
      <c r="V82" s="628"/>
      <c r="W82" s="628"/>
      <c r="X82" s="628"/>
      <c r="Y82" s="628"/>
      <c r="Z82" s="628"/>
      <c r="AA82" s="626"/>
      <c r="AB82" s="627"/>
      <c r="AC82" s="627"/>
      <c r="AD82" s="627"/>
      <c r="AE82" s="627"/>
      <c r="AF82" s="627"/>
      <c r="AG82" s="628"/>
      <c r="AH82" s="628"/>
      <c r="AI82" s="628"/>
      <c r="AJ82" s="628"/>
      <c r="AK82" s="628"/>
      <c r="AL82" s="628"/>
    </row>
    <row r="83" spans="1:38" ht="16.5" customHeight="1">
      <c r="A83" s="129" t="s">
        <v>568</v>
      </c>
      <c r="B83" s="144"/>
      <c r="C83" s="144"/>
      <c r="D83" s="148" t="s">
        <v>569</v>
      </c>
      <c r="E83" s="146"/>
      <c r="F83" s="146"/>
      <c r="G83" s="146"/>
      <c r="H83" s="146"/>
      <c r="I83" s="146"/>
      <c r="J83" s="146"/>
      <c r="K83" s="146"/>
      <c r="L83" s="146"/>
      <c r="M83" s="146"/>
      <c r="N83" s="147"/>
      <c r="O83" s="626"/>
      <c r="P83" s="627"/>
      <c r="Q83" s="627"/>
      <c r="R83" s="627"/>
      <c r="S83" s="627"/>
      <c r="T83" s="627"/>
      <c r="U83" s="628"/>
      <c r="V83" s="628"/>
      <c r="W83" s="628"/>
      <c r="X83" s="628"/>
      <c r="Y83" s="628"/>
      <c r="Z83" s="628"/>
      <c r="AA83" s="626"/>
      <c r="AB83" s="627"/>
      <c r="AC83" s="627"/>
      <c r="AD83" s="627"/>
      <c r="AE83" s="627"/>
      <c r="AF83" s="627"/>
      <c r="AG83" s="628"/>
      <c r="AH83" s="628"/>
      <c r="AI83" s="628"/>
      <c r="AJ83" s="628"/>
      <c r="AK83" s="628"/>
      <c r="AL83" s="628"/>
    </row>
    <row r="84" spans="1:38" ht="16.5" customHeight="1">
      <c r="A84" s="129" t="s">
        <v>570</v>
      </c>
      <c r="B84" s="144"/>
      <c r="C84" s="144"/>
      <c r="D84" s="148" t="s">
        <v>571</v>
      </c>
      <c r="E84" s="146"/>
      <c r="F84" s="146"/>
      <c r="G84" s="146"/>
      <c r="H84" s="146"/>
      <c r="I84" s="146"/>
      <c r="J84" s="146"/>
      <c r="K84" s="146"/>
      <c r="L84" s="146"/>
      <c r="M84" s="146"/>
      <c r="N84" s="147"/>
      <c r="O84" s="626"/>
      <c r="P84" s="627"/>
      <c r="Q84" s="627"/>
      <c r="R84" s="627"/>
      <c r="S84" s="627"/>
      <c r="T84" s="627"/>
      <c r="U84" s="628"/>
      <c r="V84" s="628"/>
      <c r="W84" s="628"/>
      <c r="X84" s="628"/>
      <c r="Y84" s="628"/>
      <c r="Z84" s="628"/>
      <c r="AA84" s="626"/>
      <c r="AB84" s="627"/>
      <c r="AC84" s="627"/>
      <c r="AD84" s="627"/>
      <c r="AE84" s="627"/>
      <c r="AF84" s="627"/>
      <c r="AG84" s="628"/>
      <c r="AH84" s="628"/>
      <c r="AI84" s="628"/>
      <c r="AJ84" s="628"/>
      <c r="AK84" s="628"/>
      <c r="AL84" s="628"/>
    </row>
    <row r="85" spans="1:38" ht="16.5" customHeight="1">
      <c r="A85" s="129" t="s">
        <v>572</v>
      </c>
      <c r="B85" s="144"/>
      <c r="C85" s="144"/>
      <c r="D85" s="148" t="s">
        <v>573</v>
      </c>
      <c r="E85" s="146"/>
      <c r="F85" s="146"/>
      <c r="G85" s="146"/>
      <c r="H85" s="146"/>
      <c r="I85" s="146"/>
      <c r="J85" s="146"/>
      <c r="K85" s="146"/>
      <c r="L85" s="146"/>
      <c r="M85" s="146"/>
      <c r="N85" s="147"/>
      <c r="O85" s="626"/>
      <c r="P85" s="627"/>
      <c r="Q85" s="627"/>
      <c r="R85" s="627"/>
      <c r="S85" s="627"/>
      <c r="T85" s="627"/>
      <c r="U85" s="628"/>
      <c r="V85" s="628"/>
      <c r="W85" s="628"/>
      <c r="X85" s="628"/>
      <c r="Y85" s="628"/>
      <c r="Z85" s="628"/>
      <c r="AA85" s="626"/>
      <c r="AB85" s="627"/>
      <c r="AC85" s="627"/>
      <c r="AD85" s="627"/>
      <c r="AE85" s="627"/>
      <c r="AF85" s="627"/>
      <c r="AG85" s="628"/>
      <c r="AH85" s="628"/>
      <c r="AI85" s="628"/>
      <c r="AJ85" s="628"/>
      <c r="AK85" s="628"/>
      <c r="AL85" s="628"/>
    </row>
    <row r="86" spans="1:38" ht="16.5" customHeight="1">
      <c r="A86" s="129" t="s">
        <v>574</v>
      </c>
      <c r="B86" s="144"/>
      <c r="C86" s="144"/>
      <c r="D86" s="148" t="s">
        <v>575</v>
      </c>
      <c r="E86" s="146"/>
      <c r="F86" s="146"/>
      <c r="G86" s="146"/>
      <c r="H86" s="146"/>
      <c r="I86" s="146"/>
      <c r="J86" s="146"/>
      <c r="K86" s="146"/>
      <c r="L86" s="146"/>
      <c r="M86" s="146"/>
      <c r="N86" s="147"/>
      <c r="O86" s="626"/>
      <c r="P86" s="627"/>
      <c r="Q86" s="627"/>
      <c r="R86" s="627"/>
      <c r="S86" s="627"/>
      <c r="T86" s="627"/>
      <c r="U86" s="628"/>
      <c r="V86" s="628"/>
      <c r="W86" s="628"/>
      <c r="X86" s="628"/>
      <c r="Y86" s="628"/>
      <c r="Z86" s="628"/>
      <c r="AA86" s="626"/>
      <c r="AB86" s="627"/>
      <c r="AC86" s="627"/>
      <c r="AD86" s="627"/>
      <c r="AE86" s="627"/>
      <c r="AF86" s="627"/>
      <c r="AG86" s="628"/>
      <c r="AH86" s="628"/>
      <c r="AI86" s="628"/>
      <c r="AJ86" s="628"/>
      <c r="AK86" s="628"/>
      <c r="AL86" s="628"/>
    </row>
    <row r="87" spans="1:38" ht="16.5" customHeight="1">
      <c r="A87" s="129" t="s">
        <v>576</v>
      </c>
      <c r="B87" s="144"/>
      <c r="C87" s="144"/>
      <c r="D87" s="148" t="s">
        <v>577</v>
      </c>
      <c r="E87" s="146"/>
      <c r="F87" s="146"/>
      <c r="G87" s="146"/>
      <c r="H87" s="146"/>
      <c r="I87" s="146"/>
      <c r="J87" s="146"/>
      <c r="K87" s="146"/>
      <c r="L87" s="146"/>
      <c r="M87" s="146"/>
      <c r="N87" s="147"/>
      <c r="O87" s="631">
        <v>58488082</v>
      </c>
      <c r="P87" s="632"/>
      <c r="Q87" s="632"/>
      <c r="R87" s="632"/>
      <c r="S87" s="632"/>
      <c r="T87" s="626"/>
      <c r="U87" s="633"/>
      <c r="V87" s="634"/>
      <c r="W87" s="634"/>
      <c r="X87" s="634"/>
      <c r="Y87" s="634"/>
      <c r="Z87" s="635"/>
      <c r="AA87" s="631">
        <v>35837032</v>
      </c>
      <c r="AB87" s="632"/>
      <c r="AC87" s="632"/>
      <c r="AD87" s="632"/>
      <c r="AE87" s="632"/>
      <c r="AF87" s="626"/>
      <c r="AG87" s="633"/>
      <c r="AH87" s="634"/>
      <c r="AI87" s="634"/>
      <c r="AJ87" s="634"/>
      <c r="AK87" s="634"/>
      <c r="AL87" s="635"/>
    </row>
    <row r="88" spans="1:38" ht="16.5" customHeight="1">
      <c r="A88" s="129" t="s">
        <v>578</v>
      </c>
      <c r="B88" s="144"/>
      <c r="C88" s="144"/>
      <c r="D88" s="148" t="s">
        <v>579</v>
      </c>
      <c r="E88" s="146"/>
      <c r="F88" s="146"/>
      <c r="G88" s="146"/>
      <c r="H88" s="146"/>
      <c r="I88" s="146"/>
      <c r="J88" s="146"/>
      <c r="K88" s="146"/>
      <c r="L88" s="146"/>
      <c r="M88" s="146"/>
      <c r="N88" s="147"/>
      <c r="O88" s="626">
        <v>1000000</v>
      </c>
      <c r="P88" s="627"/>
      <c r="Q88" s="627"/>
      <c r="R88" s="627"/>
      <c r="S88" s="627"/>
      <c r="T88" s="627"/>
      <c r="U88" s="628"/>
      <c r="V88" s="628"/>
      <c r="W88" s="628"/>
      <c r="X88" s="628"/>
      <c r="Y88" s="628"/>
      <c r="Z88" s="628"/>
      <c r="AA88" s="626">
        <v>12000400</v>
      </c>
      <c r="AB88" s="627"/>
      <c r="AC88" s="627"/>
      <c r="AD88" s="627"/>
      <c r="AE88" s="627"/>
      <c r="AF88" s="627"/>
      <c r="AG88" s="628"/>
      <c r="AH88" s="628"/>
      <c r="AI88" s="628"/>
      <c r="AJ88" s="628"/>
      <c r="AK88" s="628"/>
      <c r="AL88" s="628"/>
    </row>
    <row r="89" spans="1:38" ht="16.5" customHeight="1">
      <c r="A89" s="129" t="s">
        <v>580</v>
      </c>
      <c r="B89" s="144"/>
      <c r="C89" s="144"/>
      <c r="D89" s="148" t="s">
        <v>581</v>
      </c>
      <c r="E89" s="146"/>
      <c r="F89" s="146"/>
      <c r="G89" s="146"/>
      <c r="H89" s="146"/>
      <c r="I89" s="146"/>
      <c r="J89" s="146"/>
      <c r="K89" s="146"/>
      <c r="L89" s="146"/>
      <c r="M89" s="146"/>
      <c r="N89" s="147"/>
      <c r="O89" s="626"/>
      <c r="P89" s="627"/>
      <c r="Q89" s="627"/>
      <c r="R89" s="627"/>
      <c r="S89" s="627"/>
      <c r="T89" s="627"/>
      <c r="U89" s="628"/>
      <c r="V89" s="628"/>
      <c r="W89" s="628"/>
      <c r="X89" s="628"/>
      <c r="Y89" s="628"/>
      <c r="Z89" s="628"/>
      <c r="AA89" s="626"/>
      <c r="AB89" s="627"/>
      <c r="AC89" s="627"/>
      <c r="AD89" s="627"/>
      <c r="AE89" s="627"/>
      <c r="AF89" s="627"/>
      <c r="AG89" s="628"/>
      <c r="AH89" s="628"/>
      <c r="AI89" s="628"/>
      <c r="AJ89" s="628"/>
      <c r="AK89" s="628"/>
      <c r="AL89" s="628"/>
    </row>
    <row r="90" spans="1:38" ht="16.5" customHeight="1">
      <c r="A90" s="129" t="s">
        <v>582</v>
      </c>
      <c r="B90" s="144"/>
      <c r="C90" s="144"/>
      <c r="D90" s="148" t="s">
        <v>583</v>
      </c>
      <c r="E90" s="146"/>
      <c r="F90" s="146"/>
      <c r="G90" s="146"/>
      <c r="H90" s="146"/>
      <c r="I90" s="146"/>
      <c r="J90" s="146"/>
      <c r="K90" s="146"/>
      <c r="L90" s="146"/>
      <c r="M90" s="146"/>
      <c r="N90" s="147"/>
      <c r="O90" s="626"/>
      <c r="P90" s="627"/>
      <c r="Q90" s="627"/>
      <c r="R90" s="627"/>
      <c r="S90" s="627"/>
      <c r="T90" s="627"/>
      <c r="U90" s="628"/>
      <c r="V90" s="628"/>
      <c r="W90" s="628"/>
      <c r="X90" s="628"/>
      <c r="Y90" s="628"/>
      <c r="Z90" s="628"/>
      <c r="AA90" s="626"/>
      <c r="AB90" s="627"/>
      <c r="AC90" s="627"/>
      <c r="AD90" s="627"/>
      <c r="AE90" s="627"/>
      <c r="AF90" s="627"/>
      <c r="AG90" s="628"/>
      <c r="AH90" s="628"/>
      <c r="AI90" s="628"/>
      <c r="AJ90" s="628"/>
      <c r="AK90" s="628"/>
      <c r="AL90" s="628"/>
    </row>
    <row r="91" spans="1:38" ht="16.5" customHeight="1">
      <c r="A91" s="129" t="s">
        <v>584</v>
      </c>
      <c r="B91" s="144"/>
      <c r="C91" s="144"/>
      <c r="D91" s="148" t="s">
        <v>585</v>
      </c>
      <c r="E91" s="146"/>
      <c r="F91" s="146"/>
      <c r="G91" s="146"/>
      <c r="H91" s="146"/>
      <c r="I91" s="146"/>
      <c r="J91" s="146"/>
      <c r="K91" s="146"/>
      <c r="L91" s="146"/>
      <c r="M91" s="146"/>
      <c r="N91" s="147"/>
      <c r="O91" s="626"/>
      <c r="P91" s="627"/>
      <c r="Q91" s="627"/>
      <c r="R91" s="627"/>
      <c r="S91" s="627"/>
      <c r="T91" s="627"/>
      <c r="U91" s="628"/>
      <c r="V91" s="628"/>
      <c r="W91" s="628"/>
      <c r="X91" s="628"/>
      <c r="Y91" s="628"/>
      <c r="Z91" s="628"/>
      <c r="AA91" s="626"/>
      <c r="AB91" s="627"/>
      <c r="AC91" s="627"/>
      <c r="AD91" s="627"/>
      <c r="AE91" s="627"/>
      <c r="AF91" s="627"/>
      <c r="AG91" s="628"/>
      <c r="AH91" s="628"/>
      <c r="AI91" s="628"/>
      <c r="AJ91" s="628"/>
      <c r="AK91" s="628"/>
      <c r="AL91" s="628"/>
    </row>
    <row r="92" spans="1:38" ht="16.5" customHeight="1">
      <c r="A92" s="129" t="s">
        <v>586</v>
      </c>
      <c r="B92" s="144"/>
      <c r="C92" s="144"/>
      <c r="D92" s="148" t="s">
        <v>587</v>
      </c>
      <c r="E92" s="146"/>
      <c r="F92" s="146"/>
      <c r="G92" s="146"/>
      <c r="H92" s="146"/>
      <c r="I92" s="146"/>
      <c r="J92" s="146"/>
      <c r="K92" s="146"/>
      <c r="L92" s="146"/>
      <c r="M92" s="146"/>
      <c r="N92" s="147"/>
      <c r="O92" s="626"/>
      <c r="P92" s="627"/>
      <c r="Q92" s="627"/>
      <c r="R92" s="627"/>
      <c r="S92" s="627"/>
      <c r="T92" s="627"/>
      <c r="U92" s="628"/>
      <c r="V92" s="628"/>
      <c r="W92" s="628"/>
      <c r="X92" s="628"/>
      <c r="Y92" s="628"/>
      <c r="Z92" s="628"/>
      <c r="AA92" s="626"/>
      <c r="AB92" s="627"/>
      <c r="AC92" s="627"/>
      <c r="AD92" s="627"/>
      <c r="AE92" s="627"/>
      <c r="AF92" s="627"/>
      <c r="AG92" s="628"/>
      <c r="AH92" s="628"/>
      <c r="AI92" s="628"/>
      <c r="AJ92" s="628"/>
      <c r="AK92" s="628"/>
      <c r="AL92" s="628"/>
    </row>
    <row r="93" spans="1:38" ht="16.5" customHeight="1">
      <c r="A93" s="129" t="s">
        <v>588</v>
      </c>
      <c r="B93" s="144"/>
      <c r="C93" s="144"/>
      <c r="D93" s="148" t="s">
        <v>589</v>
      </c>
      <c r="E93" s="146"/>
      <c r="F93" s="146"/>
      <c r="G93" s="146"/>
      <c r="H93" s="146"/>
      <c r="I93" s="146"/>
      <c r="J93" s="146"/>
      <c r="K93" s="146"/>
      <c r="L93" s="146"/>
      <c r="M93" s="146"/>
      <c r="N93" s="147"/>
      <c r="O93" s="626"/>
      <c r="P93" s="627"/>
      <c r="Q93" s="627"/>
      <c r="R93" s="627"/>
      <c r="S93" s="627"/>
      <c r="T93" s="627"/>
      <c r="U93" s="628"/>
      <c r="V93" s="628"/>
      <c r="W93" s="628"/>
      <c r="X93" s="628"/>
      <c r="Y93" s="628"/>
      <c r="Z93" s="628"/>
      <c r="AA93" s="626"/>
      <c r="AB93" s="627"/>
      <c r="AC93" s="627"/>
      <c r="AD93" s="627"/>
      <c r="AE93" s="627"/>
      <c r="AF93" s="627"/>
      <c r="AG93" s="628"/>
      <c r="AH93" s="628"/>
      <c r="AI93" s="628"/>
      <c r="AJ93" s="628"/>
      <c r="AK93" s="628"/>
      <c r="AL93" s="628"/>
    </row>
    <row r="94" spans="1:38" ht="16.5" customHeight="1">
      <c r="A94" s="129" t="s">
        <v>590</v>
      </c>
      <c r="B94" s="144"/>
      <c r="C94" s="144"/>
      <c r="D94" s="148" t="s">
        <v>591</v>
      </c>
      <c r="E94" s="146"/>
      <c r="F94" s="146"/>
      <c r="G94" s="146"/>
      <c r="H94" s="146"/>
      <c r="I94" s="146"/>
      <c r="J94" s="146"/>
      <c r="K94" s="146"/>
      <c r="L94" s="146"/>
      <c r="M94" s="146"/>
      <c r="N94" s="147"/>
      <c r="O94" s="626"/>
      <c r="P94" s="627"/>
      <c r="Q94" s="627"/>
      <c r="R94" s="627"/>
      <c r="S94" s="627"/>
      <c r="T94" s="627"/>
      <c r="U94" s="628"/>
      <c r="V94" s="628"/>
      <c r="W94" s="628"/>
      <c r="X94" s="628"/>
      <c r="Y94" s="628"/>
      <c r="Z94" s="628"/>
      <c r="AA94" s="626"/>
      <c r="AB94" s="627"/>
      <c r="AC94" s="627"/>
      <c r="AD94" s="627"/>
      <c r="AE94" s="627"/>
      <c r="AF94" s="627"/>
      <c r="AG94" s="628"/>
      <c r="AH94" s="628"/>
      <c r="AI94" s="628"/>
      <c r="AJ94" s="628"/>
      <c r="AK94" s="628"/>
      <c r="AL94" s="628"/>
    </row>
    <row r="95" spans="1:38" ht="16.5" customHeight="1">
      <c r="A95" s="129" t="s">
        <v>592</v>
      </c>
      <c r="B95" s="144"/>
      <c r="C95" s="144"/>
      <c r="D95" s="148" t="s">
        <v>593</v>
      </c>
      <c r="E95" s="146"/>
      <c r="F95" s="146"/>
      <c r="G95" s="146"/>
      <c r="H95" s="146"/>
      <c r="I95" s="146"/>
      <c r="J95" s="146"/>
      <c r="K95" s="146"/>
      <c r="L95" s="146"/>
      <c r="M95" s="146"/>
      <c r="N95" s="147"/>
      <c r="O95" s="626"/>
      <c r="P95" s="627"/>
      <c r="Q95" s="627"/>
      <c r="R95" s="627"/>
      <c r="S95" s="627"/>
      <c r="T95" s="627"/>
      <c r="U95" s="628"/>
      <c r="V95" s="628"/>
      <c r="W95" s="628"/>
      <c r="X95" s="628"/>
      <c r="Y95" s="628"/>
      <c r="Z95" s="628"/>
      <c r="AA95" s="626"/>
      <c r="AB95" s="627"/>
      <c r="AC95" s="627"/>
      <c r="AD95" s="627"/>
      <c r="AE95" s="627"/>
      <c r="AF95" s="627"/>
      <c r="AG95" s="628"/>
      <c r="AH95" s="628"/>
      <c r="AI95" s="628"/>
      <c r="AJ95" s="628"/>
      <c r="AK95" s="628"/>
      <c r="AL95" s="628"/>
    </row>
    <row r="96" spans="1:38" ht="16.5" customHeight="1">
      <c r="A96" s="129" t="s">
        <v>594</v>
      </c>
      <c r="B96" s="144"/>
      <c r="C96" s="144"/>
      <c r="D96" s="148" t="s">
        <v>595</v>
      </c>
      <c r="E96" s="146"/>
      <c r="F96" s="146"/>
      <c r="G96" s="146"/>
      <c r="H96" s="146"/>
      <c r="I96" s="146"/>
      <c r="J96" s="146"/>
      <c r="K96" s="146"/>
      <c r="L96" s="146"/>
      <c r="M96" s="146"/>
      <c r="N96" s="147"/>
      <c r="O96" s="626"/>
      <c r="P96" s="627"/>
      <c r="Q96" s="627"/>
      <c r="R96" s="627"/>
      <c r="S96" s="627"/>
      <c r="T96" s="627"/>
      <c r="U96" s="628"/>
      <c r="V96" s="628"/>
      <c r="W96" s="628"/>
      <c r="X96" s="628"/>
      <c r="Y96" s="628"/>
      <c r="Z96" s="628"/>
      <c r="AA96" s="626"/>
      <c r="AB96" s="627"/>
      <c r="AC96" s="627"/>
      <c r="AD96" s="627"/>
      <c r="AE96" s="627"/>
      <c r="AF96" s="627"/>
      <c r="AG96" s="628"/>
      <c r="AH96" s="628"/>
      <c r="AI96" s="628"/>
      <c r="AJ96" s="628"/>
      <c r="AK96" s="628"/>
      <c r="AL96" s="628"/>
    </row>
    <row r="97" spans="1:38" ht="16.5" customHeight="1">
      <c r="A97" s="129" t="s">
        <v>596</v>
      </c>
      <c r="B97" s="144"/>
      <c r="C97" s="144"/>
      <c r="D97" s="148" t="s">
        <v>597</v>
      </c>
      <c r="E97" s="146"/>
      <c r="F97" s="146"/>
      <c r="G97" s="146"/>
      <c r="H97" s="146"/>
      <c r="I97" s="146"/>
      <c r="J97" s="146"/>
      <c r="K97" s="146"/>
      <c r="L97" s="146"/>
      <c r="M97" s="146"/>
      <c r="N97" s="147"/>
      <c r="O97" s="626"/>
      <c r="P97" s="627"/>
      <c r="Q97" s="627"/>
      <c r="R97" s="627"/>
      <c r="S97" s="627"/>
      <c r="T97" s="627"/>
      <c r="U97" s="628"/>
      <c r="V97" s="628"/>
      <c r="W97" s="628"/>
      <c r="X97" s="628"/>
      <c r="Y97" s="628"/>
      <c r="Z97" s="628"/>
      <c r="AA97" s="626"/>
      <c r="AB97" s="627"/>
      <c r="AC97" s="627"/>
      <c r="AD97" s="627"/>
      <c r="AE97" s="627"/>
      <c r="AF97" s="627"/>
      <c r="AG97" s="628"/>
      <c r="AH97" s="628"/>
      <c r="AI97" s="628"/>
      <c r="AJ97" s="628"/>
      <c r="AK97" s="628"/>
      <c r="AL97" s="628"/>
    </row>
    <row r="98" spans="1:38" ht="16.5" customHeight="1">
      <c r="A98" s="129" t="s">
        <v>598</v>
      </c>
      <c r="B98" s="144"/>
      <c r="C98" s="144"/>
      <c r="D98" s="148" t="s">
        <v>599</v>
      </c>
      <c r="E98" s="146"/>
      <c r="F98" s="146"/>
      <c r="G98" s="146"/>
      <c r="H98" s="146"/>
      <c r="I98" s="146"/>
      <c r="J98" s="146"/>
      <c r="K98" s="146"/>
      <c r="L98" s="146"/>
      <c r="M98" s="146"/>
      <c r="N98" s="147"/>
      <c r="O98" s="626"/>
      <c r="P98" s="627"/>
      <c r="Q98" s="627"/>
      <c r="R98" s="627"/>
      <c r="S98" s="627"/>
      <c r="T98" s="627"/>
      <c r="U98" s="628"/>
      <c r="V98" s="628"/>
      <c r="W98" s="628"/>
      <c r="X98" s="628"/>
      <c r="Y98" s="628"/>
      <c r="Z98" s="628"/>
      <c r="AA98" s="626"/>
      <c r="AB98" s="627"/>
      <c r="AC98" s="627"/>
      <c r="AD98" s="627"/>
      <c r="AE98" s="627"/>
      <c r="AF98" s="627"/>
      <c r="AG98" s="628"/>
      <c r="AH98" s="628"/>
      <c r="AI98" s="628"/>
      <c r="AJ98" s="628"/>
      <c r="AK98" s="628"/>
      <c r="AL98" s="628"/>
    </row>
    <row r="99" spans="1:38" ht="16.5" customHeight="1">
      <c r="A99" s="129" t="s">
        <v>600</v>
      </c>
      <c r="B99" s="144"/>
      <c r="C99" s="144"/>
      <c r="D99" s="148" t="s">
        <v>601</v>
      </c>
      <c r="E99" s="146"/>
      <c r="F99" s="146"/>
      <c r="G99" s="146"/>
      <c r="H99" s="146"/>
      <c r="I99" s="146"/>
      <c r="J99" s="146"/>
      <c r="K99" s="146"/>
      <c r="L99" s="146"/>
      <c r="M99" s="146"/>
      <c r="N99" s="147"/>
      <c r="O99" s="626"/>
      <c r="P99" s="627"/>
      <c r="Q99" s="627"/>
      <c r="R99" s="627"/>
      <c r="S99" s="627"/>
      <c r="T99" s="627"/>
      <c r="U99" s="628"/>
      <c r="V99" s="628"/>
      <c r="W99" s="628"/>
      <c r="X99" s="628"/>
      <c r="Y99" s="628"/>
      <c r="Z99" s="628"/>
      <c r="AA99" s="626"/>
      <c r="AB99" s="627"/>
      <c r="AC99" s="627"/>
      <c r="AD99" s="627"/>
      <c r="AE99" s="627"/>
      <c r="AF99" s="627"/>
      <c r="AG99" s="628"/>
      <c r="AH99" s="628"/>
      <c r="AI99" s="628"/>
      <c r="AJ99" s="628"/>
      <c r="AK99" s="628"/>
      <c r="AL99" s="628"/>
    </row>
    <row r="100" spans="1:38" ht="16.5" customHeight="1">
      <c r="A100" s="129" t="s">
        <v>602</v>
      </c>
      <c r="B100" s="144"/>
      <c r="C100" s="144"/>
      <c r="D100" s="145" t="s">
        <v>603</v>
      </c>
      <c r="E100" s="146"/>
      <c r="F100" s="146"/>
      <c r="G100" s="146"/>
      <c r="H100" s="146"/>
      <c r="I100" s="146"/>
      <c r="J100" s="146"/>
      <c r="K100" s="146"/>
      <c r="L100" s="146"/>
      <c r="M100" s="146"/>
      <c r="N100" s="147"/>
      <c r="O100" s="629"/>
      <c r="P100" s="630"/>
      <c r="Q100" s="630"/>
      <c r="R100" s="630"/>
      <c r="S100" s="630"/>
      <c r="T100" s="630"/>
      <c r="U100" s="628">
        <f>+O101+O102+O103+O104+O105+O106+O107+O108+O109</f>
        <v>80539184000</v>
      </c>
      <c r="V100" s="628"/>
      <c r="W100" s="628"/>
      <c r="X100" s="628"/>
      <c r="Y100" s="628"/>
      <c r="Z100" s="628"/>
      <c r="AA100" s="629"/>
      <c r="AB100" s="630"/>
      <c r="AC100" s="630"/>
      <c r="AD100" s="630"/>
      <c r="AE100" s="630"/>
      <c r="AF100" s="630"/>
      <c r="AG100" s="628">
        <f>+AA101+AA102+AA103+AA104+AA105+AA106+AA107+AA108+AA109</f>
        <v>36170096000</v>
      </c>
      <c r="AH100" s="628"/>
      <c r="AI100" s="628"/>
      <c r="AJ100" s="628"/>
      <c r="AK100" s="628"/>
      <c r="AL100" s="628"/>
    </row>
    <row r="101" spans="1:38" ht="16.5" customHeight="1">
      <c r="A101" s="129" t="s">
        <v>604</v>
      </c>
      <c r="B101" s="144"/>
      <c r="C101" s="144"/>
      <c r="D101" s="148" t="s">
        <v>605</v>
      </c>
      <c r="E101" s="146"/>
      <c r="F101" s="146"/>
      <c r="G101" s="146"/>
      <c r="H101" s="146"/>
      <c r="I101" s="146"/>
      <c r="J101" s="146"/>
      <c r="K101" s="146"/>
      <c r="L101" s="146"/>
      <c r="M101" s="146"/>
      <c r="N101" s="147"/>
      <c r="O101" s="626"/>
      <c r="P101" s="627"/>
      <c r="Q101" s="627"/>
      <c r="R101" s="627"/>
      <c r="S101" s="627"/>
      <c r="T101" s="627"/>
      <c r="U101" s="628"/>
      <c r="V101" s="628"/>
      <c r="W101" s="628"/>
      <c r="X101" s="628"/>
      <c r="Y101" s="628"/>
      <c r="Z101" s="628"/>
      <c r="AA101" s="626"/>
      <c r="AB101" s="627"/>
      <c r="AC101" s="627"/>
      <c r="AD101" s="627"/>
      <c r="AE101" s="627"/>
      <c r="AF101" s="627"/>
      <c r="AG101" s="628"/>
      <c r="AH101" s="628"/>
      <c r="AI101" s="628"/>
      <c r="AJ101" s="628"/>
      <c r="AK101" s="628"/>
      <c r="AL101" s="628"/>
    </row>
    <row r="102" spans="1:38" ht="16.5" customHeight="1">
      <c r="A102" s="129" t="s">
        <v>606</v>
      </c>
      <c r="B102" s="144"/>
      <c r="C102" s="144"/>
      <c r="D102" s="148" t="s">
        <v>607</v>
      </c>
      <c r="E102" s="146"/>
      <c r="F102" s="146"/>
      <c r="G102" s="146"/>
      <c r="H102" s="146"/>
      <c r="I102" s="146"/>
      <c r="J102" s="146"/>
      <c r="K102" s="146"/>
      <c r="L102" s="146"/>
      <c r="M102" s="146"/>
      <c r="N102" s="147"/>
      <c r="O102" s="626"/>
      <c r="P102" s="627"/>
      <c r="Q102" s="627"/>
      <c r="R102" s="627"/>
      <c r="S102" s="627"/>
      <c r="T102" s="627"/>
      <c r="U102" s="628"/>
      <c r="V102" s="628"/>
      <c r="W102" s="628"/>
      <c r="X102" s="628"/>
      <c r="Y102" s="628"/>
      <c r="Z102" s="628"/>
      <c r="AA102" s="626"/>
      <c r="AB102" s="627"/>
      <c r="AC102" s="627"/>
      <c r="AD102" s="627"/>
      <c r="AE102" s="627"/>
      <c r="AF102" s="627"/>
      <c r="AG102" s="628"/>
      <c r="AH102" s="628"/>
      <c r="AI102" s="628"/>
      <c r="AJ102" s="628"/>
      <c r="AK102" s="628"/>
      <c r="AL102" s="628"/>
    </row>
    <row r="103" spans="1:38" ht="16.5" customHeight="1">
      <c r="A103" s="129" t="s">
        <v>608</v>
      </c>
      <c r="B103" s="144"/>
      <c r="C103" s="144"/>
      <c r="D103" s="148" t="s">
        <v>609</v>
      </c>
      <c r="E103" s="146"/>
      <c r="F103" s="146"/>
      <c r="G103" s="146"/>
      <c r="H103" s="146"/>
      <c r="I103" s="146"/>
      <c r="J103" s="146"/>
      <c r="K103" s="146"/>
      <c r="L103" s="146"/>
      <c r="M103" s="146"/>
      <c r="N103" s="147"/>
      <c r="O103" s="626">
        <v>80539184000</v>
      </c>
      <c r="P103" s="627"/>
      <c r="Q103" s="627"/>
      <c r="R103" s="627"/>
      <c r="S103" s="627"/>
      <c r="T103" s="627"/>
      <c r="U103" s="628"/>
      <c r="V103" s="628"/>
      <c r="W103" s="628"/>
      <c r="X103" s="628"/>
      <c r="Y103" s="628"/>
      <c r="Z103" s="628"/>
      <c r="AA103" s="626">
        <v>36170096000</v>
      </c>
      <c r="AB103" s="627"/>
      <c r="AC103" s="627"/>
      <c r="AD103" s="627"/>
      <c r="AE103" s="627"/>
      <c r="AF103" s="627"/>
      <c r="AG103" s="628"/>
      <c r="AH103" s="628"/>
      <c r="AI103" s="628"/>
      <c r="AJ103" s="628"/>
      <c r="AK103" s="628"/>
      <c r="AL103" s="628"/>
    </row>
    <row r="104" spans="1:38" ht="16.5" customHeight="1">
      <c r="A104" s="129" t="s">
        <v>610</v>
      </c>
      <c r="B104" s="144"/>
      <c r="C104" s="144"/>
      <c r="D104" s="148" t="s">
        <v>611</v>
      </c>
      <c r="E104" s="146"/>
      <c r="F104" s="146"/>
      <c r="G104" s="146"/>
      <c r="H104" s="146"/>
      <c r="I104" s="146"/>
      <c r="J104" s="146"/>
      <c r="K104" s="146"/>
      <c r="L104" s="146"/>
      <c r="M104" s="146"/>
      <c r="N104" s="147"/>
      <c r="O104" s="626"/>
      <c r="P104" s="627"/>
      <c r="Q104" s="627"/>
      <c r="R104" s="627"/>
      <c r="S104" s="627"/>
      <c r="T104" s="627"/>
      <c r="U104" s="628"/>
      <c r="V104" s="628"/>
      <c r="W104" s="628"/>
      <c r="X104" s="628"/>
      <c r="Y104" s="628"/>
      <c r="Z104" s="628"/>
      <c r="AA104" s="626"/>
      <c r="AB104" s="627"/>
      <c r="AC104" s="627"/>
      <c r="AD104" s="627"/>
      <c r="AE104" s="627"/>
      <c r="AF104" s="627"/>
      <c r="AG104" s="628"/>
      <c r="AH104" s="628"/>
      <c r="AI104" s="628"/>
      <c r="AJ104" s="628"/>
      <c r="AK104" s="628"/>
      <c r="AL104" s="628"/>
    </row>
    <row r="105" spans="1:38" ht="16.5" customHeight="1">
      <c r="A105" s="129" t="s">
        <v>612</v>
      </c>
      <c r="B105" s="144"/>
      <c r="C105" s="144"/>
      <c r="D105" s="148" t="s">
        <v>613</v>
      </c>
      <c r="E105" s="146"/>
      <c r="F105" s="146"/>
      <c r="G105" s="146"/>
      <c r="H105" s="146"/>
      <c r="I105" s="146"/>
      <c r="J105" s="146"/>
      <c r="K105" s="146"/>
      <c r="L105" s="146"/>
      <c r="M105" s="146"/>
      <c r="N105" s="147"/>
      <c r="O105" s="626"/>
      <c r="P105" s="627"/>
      <c r="Q105" s="627"/>
      <c r="R105" s="627"/>
      <c r="S105" s="627"/>
      <c r="T105" s="627"/>
      <c r="U105" s="628"/>
      <c r="V105" s="628"/>
      <c r="W105" s="628"/>
      <c r="X105" s="628"/>
      <c r="Y105" s="628"/>
      <c r="Z105" s="628"/>
      <c r="AA105" s="626"/>
      <c r="AB105" s="627"/>
      <c r="AC105" s="627"/>
      <c r="AD105" s="627"/>
      <c r="AE105" s="627"/>
      <c r="AF105" s="627"/>
      <c r="AG105" s="628"/>
      <c r="AH105" s="628"/>
      <c r="AI105" s="628"/>
      <c r="AJ105" s="628"/>
      <c r="AK105" s="628"/>
      <c r="AL105" s="628"/>
    </row>
    <row r="106" spans="1:38" ht="16.5" customHeight="1">
      <c r="A106" s="129" t="s">
        <v>614</v>
      </c>
      <c r="B106" s="144"/>
      <c r="C106" s="144"/>
      <c r="D106" s="148" t="s">
        <v>615</v>
      </c>
      <c r="E106" s="146"/>
      <c r="F106" s="146"/>
      <c r="G106" s="146"/>
      <c r="H106" s="146"/>
      <c r="I106" s="146"/>
      <c r="J106" s="146"/>
      <c r="K106" s="146"/>
      <c r="L106" s="146"/>
      <c r="M106" s="146"/>
      <c r="N106" s="147"/>
      <c r="O106" s="626"/>
      <c r="P106" s="627"/>
      <c r="Q106" s="627"/>
      <c r="R106" s="627"/>
      <c r="S106" s="627"/>
      <c r="T106" s="627"/>
      <c r="U106" s="628"/>
      <c r="V106" s="628"/>
      <c r="W106" s="628"/>
      <c r="X106" s="628"/>
      <c r="Y106" s="628"/>
      <c r="Z106" s="628"/>
      <c r="AA106" s="626"/>
      <c r="AB106" s="627"/>
      <c r="AC106" s="627"/>
      <c r="AD106" s="627"/>
      <c r="AE106" s="627"/>
      <c r="AF106" s="627"/>
      <c r="AG106" s="628"/>
      <c r="AH106" s="628"/>
      <c r="AI106" s="628"/>
      <c r="AJ106" s="628"/>
      <c r="AK106" s="628"/>
      <c r="AL106" s="628"/>
    </row>
    <row r="107" spans="1:38" ht="16.5" customHeight="1">
      <c r="A107" s="129" t="s">
        <v>616</v>
      </c>
      <c r="B107" s="144"/>
      <c r="C107" s="144"/>
      <c r="D107" s="148" t="s">
        <v>617</v>
      </c>
      <c r="E107" s="146"/>
      <c r="F107" s="146"/>
      <c r="G107" s="146"/>
      <c r="H107" s="146"/>
      <c r="I107" s="146"/>
      <c r="J107" s="146"/>
      <c r="K107" s="146"/>
      <c r="L107" s="146"/>
      <c r="M107" s="146"/>
      <c r="N107" s="147"/>
      <c r="O107" s="626"/>
      <c r="P107" s="627"/>
      <c r="Q107" s="627"/>
      <c r="R107" s="627"/>
      <c r="S107" s="627"/>
      <c r="T107" s="627"/>
      <c r="U107" s="628"/>
      <c r="V107" s="628"/>
      <c r="W107" s="628"/>
      <c r="X107" s="628"/>
      <c r="Y107" s="628"/>
      <c r="Z107" s="628"/>
      <c r="AA107" s="626"/>
      <c r="AB107" s="627"/>
      <c r="AC107" s="627"/>
      <c r="AD107" s="627"/>
      <c r="AE107" s="627"/>
      <c r="AF107" s="627"/>
      <c r="AG107" s="628"/>
      <c r="AH107" s="628"/>
      <c r="AI107" s="628"/>
      <c r="AJ107" s="628"/>
      <c r="AK107" s="628"/>
      <c r="AL107" s="628"/>
    </row>
    <row r="108" spans="1:38" ht="16.5" customHeight="1">
      <c r="A108" s="129" t="s">
        <v>618</v>
      </c>
      <c r="B108" s="144"/>
      <c r="C108" s="144"/>
      <c r="D108" s="148" t="s">
        <v>619</v>
      </c>
      <c r="E108" s="146"/>
      <c r="F108" s="146"/>
      <c r="G108" s="146"/>
      <c r="H108" s="146"/>
      <c r="I108" s="146"/>
      <c r="J108" s="146"/>
      <c r="K108" s="146"/>
      <c r="L108" s="146"/>
      <c r="M108" s="146"/>
      <c r="N108" s="147"/>
      <c r="O108" s="626"/>
      <c r="P108" s="627"/>
      <c r="Q108" s="627"/>
      <c r="R108" s="627"/>
      <c r="S108" s="627"/>
      <c r="T108" s="627"/>
      <c r="U108" s="628"/>
      <c r="V108" s="628"/>
      <c r="W108" s="628"/>
      <c r="X108" s="628"/>
      <c r="Y108" s="628"/>
      <c r="Z108" s="628"/>
      <c r="AA108" s="626"/>
      <c r="AB108" s="627"/>
      <c r="AC108" s="627"/>
      <c r="AD108" s="627"/>
      <c r="AE108" s="627"/>
      <c r="AF108" s="627"/>
      <c r="AG108" s="628"/>
      <c r="AH108" s="628"/>
      <c r="AI108" s="628"/>
      <c r="AJ108" s="628"/>
      <c r="AK108" s="628"/>
      <c r="AL108" s="628"/>
    </row>
    <row r="109" spans="1:38" ht="16.5" customHeight="1">
      <c r="A109" s="129" t="s">
        <v>620</v>
      </c>
      <c r="B109" s="144"/>
      <c r="C109" s="144"/>
      <c r="D109" s="148" t="s">
        <v>621</v>
      </c>
      <c r="E109" s="146"/>
      <c r="F109" s="146"/>
      <c r="G109" s="146"/>
      <c r="H109" s="146"/>
      <c r="I109" s="146"/>
      <c r="J109" s="146"/>
      <c r="K109" s="146"/>
      <c r="L109" s="146"/>
      <c r="M109" s="146"/>
      <c r="N109" s="147"/>
      <c r="O109" s="626"/>
      <c r="P109" s="627"/>
      <c r="Q109" s="627"/>
      <c r="R109" s="627"/>
      <c r="S109" s="627"/>
      <c r="T109" s="627"/>
      <c r="U109" s="628"/>
      <c r="V109" s="628"/>
      <c r="W109" s="628"/>
      <c r="X109" s="628"/>
      <c r="Y109" s="628"/>
      <c r="Z109" s="628"/>
      <c r="AA109" s="626"/>
      <c r="AB109" s="627"/>
      <c r="AC109" s="627"/>
      <c r="AD109" s="627"/>
      <c r="AE109" s="627"/>
      <c r="AF109" s="627"/>
      <c r="AG109" s="628"/>
      <c r="AH109" s="628"/>
      <c r="AI109" s="628"/>
      <c r="AJ109" s="628"/>
      <c r="AK109" s="628"/>
      <c r="AL109" s="628"/>
    </row>
    <row r="110" spans="1:38" ht="16.5" customHeight="1">
      <c r="A110" s="129" t="s">
        <v>622</v>
      </c>
      <c r="B110" s="144"/>
      <c r="C110" s="144"/>
      <c r="D110" s="145" t="s">
        <v>623</v>
      </c>
      <c r="E110" s="146"/>
      <c r="F110" s="146"/>
      <c r="G110" s="146"/>
      <c r="H110" s="146"/>
      <c r="I110" s="146"/>
      <c r="J110" s="146"/>
      <c r="K110" s="146"/>
      <c r="L110" s="146"/>
      <c r="M110" s="146"/>
      <c r="N110" s="147"/>
      <c r="O110" s="629"/>
      <c r="P110" s="630"/>
      <c r="Q110" s="630"/>
      <c r="R110" s="630"/>
      <c r="S110" s="630"/>
      <c r="T110" s="630"/>
      <c r="U110" s="628">
        <f>U81+ U100</f>
        <v>80598672082</v>
      </c>
      <c r="V110" s="628"/>
      <c r="W110" s="628"/>
      <c r="X110" s="628"/>
      <c r="Y110" s="628"/>
      <c r="Z110" s="628"/>
      <c r="AA110" s="629"/>
      <c r="AB110" s="630"/>
      <c r="AC110" s="630"/>
      <c r="AD110" s="630"/>
      <c r="AE110" s="630"/>
      <c r="AF110" s="630"/>
      <c r="AG110" s="628">
        <f>AG81+ AG100</f>
        <v>36217933432</v>
      </c>
      <c r="AH110" s="628"/>
      <c r="AI110" s="628"/>
      <c r="AJ110" s="628"/>
      <c r="AK110" s="628"/>
      <c r="AL110" s="628"/>
    </row>
    <row r="111" spans="1:38" ht="16.5" customHeight="1">
      <c r="A111" s="129"/>
      <c r="B111" s="144"/>
      <c r="C111" s="144"/>
      <c r="D111" s="145" t="s">
        <v>624</v>
      </c>
      <c r="E111" s="146"/>
      <c r="F111" s="146"/>
      <c r="G111" s="146"/>
      <c r="H111" s="146"/>
      <c r="I111" s="146"/>
      <c r="J111" s="146"/>
      <c r="K111" s="146"/>
      <c r="L111" s="146"/>
      <c r="M111" s="146"/>
      <c r="N111" s="147"/>
      <c r="O111" s="629"/>
      <c r="P111" s="630"/>
      <c r="Q111" s="630"/>
      <c r="R111" s="630"/>
      <c r="S111" s="630"/>
      <c r="T111" s="630"/>
      <c r="U111" s="628"/>
      <c r="V111" s="628"/>
      <c r="W111" s="628"/>
      <c r="X111" s="628"/>
      <c r="Y111" s="628"/>
      <c r="Z111" s="628"/>
      <c r="AA111" s="629"/>
      <c r="AB111" s="630"/>
      <c r="AC111" s="630"/>
      <c r="AD111" s="630"/>
      <c r="AE111" s="630"/>
      <c r="AF111" s="630"/>
      <c r="AG111" s="628"/>
      <c r="AH111" s="628"/>
      <c r="AI111" s="628"/>
      <c r="AJ111" s="628"/>
      <c r="AK111" s="628"/>
      <c r="AL111" s="628"/>
    </row>
    <row r="112" spans="1:38" ht="16.5" customHeight="1">
      <c r="A112" s="129" t="s">
        <v>625</v>
      </c>
      <c r="B112" s="144"/>
      <c r="C112" s="144"/>
      <c r="D112" s="145" t="s">
        <v>626</v>
      </c>
      <c r="E112" s="146"/>
      <c r="F112" s="146"/>
      <c r="G112" s="146"/>
      <c r="H112" s="146"/>
      <c r="I112" s="146"/>
      <c r="J112" s="146"/>
      <c r="K112" s="146"/>
      <c r="L112" s="146"/>
      <c r="M112" s="146"/>
      <c r="N112" s="147"/>
      <c r="O112" s="629"/>
      <c r="P112" s="630"/>
      <c r="Q112" s="630"/>
      <c r="R112" s="630"/>
      <c r="S112" s="630"/>
      <c r="T112" s="630"/>
      <c r="U112" s="628">
        <f>+O113+O114</f>
        <v>13725125000</v>
      </c>
      <c r="V112" s="628"/>
      <c r="W112" s="628"/>
      <c r="X112" s="628"/>
      <c r="Y112" s="628"/>
      <c r="Z112" s="628"/>
      <c r="AA112" s="629"/>
      <c r="AB112" s="630"/>
      <c r="AC112" s="630"/>
      <c r="AD112" s="630"/>
      <c r="AE112" s="630"/>
      <c r="AF112" s="630"/>
      <c r="AG112" s="628">
        <f>+AA113+AA114</f>
        <v>13725125000</v>
      </c>
      <c r="AH112" s="628"/>
      <c r="AI112" s="628"/>
      <c r="AJ112" s="628"/>
      <c r="AK112" s="628"/>
      <c r="AL112" s="628"/>
    </row>
    <row r="113" spans="1:38" ht="16.5" customHeight="1">
      <c r="A113" s="129" t="s">
        <v>627</v>
      </c>
      <c r="B113" s="144"/>
      <c r="C113" s="144"/>
      <c r="D113" s="148" t="s">
        <v>628</v>
      </c>
      <c r="E113" s="146"/>
      <c r="F113" s="146"/>
      <c r="G113" s="146"/>
      <c r="H113" s="146"/>
      <c r="I113" s="146"/>
      <c r="J113" s="146"/>
      <c r="K113" s="146"/>
      <c r="L113" s="146"/>
      <c r="M113" s="146"/>
      <c r="N113" s="147"/>
      <c r="O113" s="626">
        <v>4375000000</v>
      </c>
      <c r="P113" s="627"/>
      <c r="Q113" s="627"/>
      <c r="R113" s="627"/>
      <c r="S113" s="627"/>
      <c r="T113" s="627"/>
      <c r="U113" s="628"/>
      <c r="V113" s="628"/>
      <c r="W113" s="628"/>
      <c r="X113" s="628"/>
      <c r="Y113" s="628"/>
      <c r="Z113" s="628"/>
      <c r="AA113" s="626">
        <v>4375000000</v>
      </c>
      <c r="AB113" s="627"/>
      <c r="AC113" s="627"/>
      <c r="AD113" s="627"/>
      <c r="AE113" s="627"/>
      <c r="AF113" s="627"/>
      <c r="AG113" s="628"/>
      <c r="AH113" s="628"/>
      <c r="AI113" s="628"/>
      <c r="AJ113" s="628"/>
      <c r="AK113" s="628"/>
      <c r="AL113" s="628"/>
    </row>
    <row r="114" spans="1:38" ht="16.5" customHeight="1">
      <c r="A114" s="129" t="s">
        <v>629</v>
      </c>
      <c r="B114" s="144"/>
      <c r="C114" s="144"/>
      <c r="D114" s="148" t="s">
        <v>630</v>
      </c>
      <c r="E114" s="146"/>
      <c r="F114" s="146"/>
      <c r="G114" s="146"/>
      <c r="H114" s="146"/>
      <c r="I114" s="146"/>
      <c r="J114" s="146"/>
      <c r="K114" s="146"/>
      <c r="L114" s="146"/>
      <c r="M114" s="146"/>
      <c r="N114" s="147"/>
      <c r="O114" s="626">
        <v>9350125000</v>
      </c>
      <c r="P114" s="627"/>
      <c r="Q114" s="627"/>
      <c r="R114" s="627"/>
      <c r="S114" s="627"/>
      <c r="T114" s="627"/>
      <c r="U114" s="628"/>
      <c r="V114" s="628"/>
      <c r="W114" s="628"/>
      <c r="X114" s="628"/>
      <c r="Y114" s="628"/>
      <c r="Z114" s="628"/>
      <c r="AA114" s="626">
        <v>9350125000</v>
      </c>
      <c r="AB114" s="627"/>
      <c r="AC114" s="627"/>
      <c r="AD114" s="627"/>
      <c r="AE114" s="627"/>
      <c r="AF114" s="627"/>
      <c r="AG114" s="628"/>
      <c r="AH114" s="628"/>
      <c r="AI114" s="628"/>
      <c r="AJ114" s="628"/>
      <c r="AK114" s="628"/>
      <c r="AL114" s="628"/>
    </row>
    <row r="115" spans="1:38" ht="16.5" customHeight="1">
      <c r="A115" s="129" t="s">
        <v>631</v>
      </c>
      <c r="B115" s="144"/>
      <c r="C115" s="144"/>
      <c r="D115" s="145" t="s">
        <v>632</v>
      </c>
      <c r="E115" s="146"/>
      <c r="F115" s="146"/>
      <c r="G115" s="146"/>
      <c r="H115" s="146"/>
      <c r="I115" s="146"/>
      <c r="J115" s="146"/>
      <c r="K115" s="146"/>
      <c r="L115" s="146"/>
      <c r="M115" s="146"/>
      <c r="N115" s="147"/>
      <c r="O115" s="629"/>
      <c r="P115" s="630"/>
      <c r="Q115" s="630"/>
      <c r="R115" s="630"/>
      <c r="S115" s="630"/>
      <c r="T115" s="630"/>
      <c r="U115" s="628">
        <f>+O116+O117</f>
        <v>41107384680</v>
      </c>
      <c r="V115" s="628"/>
      <c r="W115" s="628"/>
      <c r="X115" s="628"/>
      <c r="Y115" s="628"/>
      <c r="Z115" s="628"/>
      <c r="AA115" s="629"/>
      <c r="AB115" s="630"/>
      <c r="AC115" s="630"/>
      <c r="AD115" s="630"/>
      <c r="AE115" s="630"/>
      <c r="AF115" s="630"/>
      <c r="AG115" s="628">
        <f>+AA116+AA117</f>
        <v>41107384680</v>
      </c>
      <c r="AH115" s="628"/>
      <c r="AI115" s="628"/>
      <c r="AJ115" s="628"/>
      <c r="AK115" s="628"/>
      <c r="AL115" s="628"/>
    </row>
    <row r="116" spans="1:38" ht="16.5" customHeight="1">
      <c r="A116" s="129" t="s">
        <v>633</v>
      </c>
      <c r="B116" s="144"/>
      <c r="C116" s="144"/>
      <c r="D116" s="148" t="s">
        <v>634</v>
      </c>
      <c r="E116" s="146"/>
      <c r="F116" s="146"/>
      <c r="G116" s="146"/>
      <c r="H116" s="146"/>
      <c r="I116" s="146"/>
      <c r="J116" s="146"/>
      <c r="K116" s="146"/>
      <c r="L116" s="146"/>
      <c r="M116" s="146"/>
      <c r="N116" s="147"/>
      <c r="O116" s="626">
        <v>41107384680</v>
      </c>
      <c r="P116" s="627"/>
      <c r="Q116" s="627"/>
      <c r="R116" s="627"/>
      <c r="S116" s="627"/>
      <c r="T116" s="627"/>
      <c r="U116" s="628"/>
      <c r="V116" s="628"/>
      <c r="W116" s="628"/>
      <c r="X116" s="628"/>
      <c r="Y116" s="628"/>
      <c r="Z116" s="628"/>
      <c r="AA116" s="626">
        <v>41107384680</v>
      </c>
      <c r="AB116" s="627"/>
      <c r="AC116" s="627"/>
      <c r="AD116" s="627"/>
      <c r="AE116" s="627"/>
      <c r="AF116" s="627"/>
      <c r="AG116" s="628"/>
      <c r="AH116" s="628"/>
      <c r="AI116" s="628"/>
      <c r="AJ116" s="628"/>
      <c r="AK116" s="628"/>
      <c r="AL116" s="628"/>
    </row>
    <row r="117" spans="1:38" ht="16.5" customHeight="1">
      <c r="A117" s="193" t="s">
        <v>635</v>
      </c>
      <c r="B117" s="144"/>
      <c r="C117" s="144"/>
      <c r="D117" s="148" t="s">
        <v>636</v>
      </c>
      <c r="E117" s="146"/>
      <c r="F117" s="146"/>
      <c r="G117" s="146"/>
      <c r="H117" s="146"/>
      <c r="I117" s="146"/>
      <c r="J117" s="146"/>
      <c r="K117" s="146"/>
      <c r="L117" s="146"/>
      <c r="M117" s="146"/>
      <c r="N117" s="147"/>
      <c r="O117" s="626"/>
      <c r="P117" s="627"/>
      <c r="Q117" s="627"/>
      <c r="R117" s="627"/>
      <c r="S117" s="627"/>
      <c r="T117" s="627"/>
      <c r="U117" s="628"/>
      <c r="V117" s="628"/>
      <c r="W117" s="628"/>
      <c r="X117" s="628"/>
      <c r="Y117" s="628"/>
      <c r="Z117" s="628"/>
      <c r="AA117" s="626"/>
      <c r="AB117" s="627"/>
      <c r="AC117" s="627"/>
      <c r="AD117" s="627"/>
      <c r="AE117" s="627"/>
      <c r="AF117" s="627"/>
      <c r="AG117" s="628"/>
      <c r="AH117" s="628"/>
      <c r="AI117" s="628"/>
      <c r="AJ117" s="628"/>
      <c r="AK117" s="628"/>
      <c r="AL117" s="628"/>
    </row>
    <row r="118" spans="1:38" ht="16.5" customHeight="1">
      <c r="A118" s="129" t="s">
        <v>637</v>
      </c>
      <c r="B118" s="144"/>
      <c r="C118" s="144"/>
      <c r="D118" s="145" t="s">
        <v>638</v>
      </c>
      <c r="E118" s="146"/>
      <c r="F118" s="146"/>
      <c r="G118" s="146"/>
      <c r="H118" s="146"/>
      <c r="I118" s="146"/>
      <c r="J118" s="146"/>
      <c r="K118" s="146"/>
      <c r="L118" s="146"/>
      <c r="M118" s="146"/>
      <c r="N118" s="147"/>
      <c r="O118" s="629"/>
      <c r="P118" s="630"/>
      <c r="Q118" s="630"/>
      <c r="R118" s="630"/>
      <c r="S118" s="630"/>
      <c r="T118" s="630"/>
      <c r="U118" s="628">
        <f>+O119+O120</f>
        <v>0</v>
      </c>
      <c r="V118" s="628"/>
      <c r="W118" s="628"/>
      <c r="X118" s="628"/>
      <c r="Y118" s="628"/>
      <c r="Z118" s="628"/>
      <c r="AA118" s="629"/>
      <c r="AB118" s="630"/>
      <c r="AC118" s="630"/>
      <c r="AD118" s="630"/>
      <c r="AE118" s="630"/>
      <c r="AF118" s="630"/>
      <c r="AG118" s="628">
        <f>+AA119+AA120</f>
        <v>0</v>
      </c>
      <c r="AH118" s="628"/>
      <c r="AI118" s="628"/>
      <c r="AJ118" s="628"/>
      <c r="AK118" s="628"/>
      <c r="AL118" s="628"/>
    </row>
    <row r="119" spans="1:38" ht="16.5" customHeight="1">
      <c r="A119" s="129" t="s">
        <v>639</v>
      </c>
      <c r="B119" s="144"/>
      <c r="C119" s="144"/>
      <c r="D119" s="148" t="s">
        <v>640</v>
      </c>
      <c r="E119" s="146"/>
      <c r="F119" s="146"/>
      <c r="G119" s="146"/>
      <c r="H119" s="146"/>
      <c r="I119" s="146"/>
      <c r="J119" s="146"/>
      <c r="K119" s="146"/>
      <c r="L119" s="146"/>
      <c r="M119" s="146"/>
      <c r="N119" s="147"/>
      <c r="O119" s="626"/>
      <c r="P119" s="627"/>
      <c r="Q119" s="627"/>
      <c r="R119" s="627"/>
      <c r="S119" s="627"/>
      <c r="T119" s="627"/>
      <c r="U119" s="628"/>
      <c r="V119" s="628"/>
      <c r="W119" s="628"/>
      <c r="X119" s="628"/>
      <c r="Y119" s="628"/>
      <c r="Z119" s="628"/>
      <c r="AA119" s="626"/>
      <c r="AB119" s="627"/>
      <c r="AC119" s="627"/>
      <c r="AD119" s="627"/>
      <c r="AE119" s="627"/>
      <c r="AF119" s="627"/>
      <c r="AG119" s="628"/>
      <c r="AH119" s="628"/>
      <c r="AI119" s="628"/>
      <c r="AJ119" s="628"/>
      <c r="AK119" s="628"/>
      <c r="AL119" s="628"/>
    </row>
    <row r="120" spans="1:38" ht="16.5" customHeight="1">
      <c r="A120" s="129" t="s">
        <v>641</v>
      </c>
      <c r="B120" s="144"/>
      <c r="C120" s="144"/>
      <c r="D120" s="148" t="s">
        <v>636</v>
      </c>
      <c r="E120" s="146"/>
      <c r="F120" s="146"/>
      <c r="G120" s="146"/>
      <c r="H120" s="146"/>
      <c r="I120" s="146"/>
      <c r="J120" s="146"/>
      <c r="K120" s="146"/>
      <c r="L120" s="146"/>
      <c r="M120" s="146"/>
      <c r="N120" s="147"/>
      <c r="O120" s="626"/>
      <c r="P120" s="627"/>
      <c r="Q120" s="627"/>
      <c r="R120" s="627"/>
      <c r="S120" s="627"/>
      <c r="T120" s="627"/>
      <c r="U120" s="628"/>
      <c r="V120" s="628"/>
      <c r="W120" s="628"/>
      <c r="X120" s="628"/>
      <c r="Y120" s="628"/>
      <c r="Z120" s="628"/>
      <c r="AA120" s="626"/>
      <c r="AB120" s="627"/>
      <c r="AC120" s="627"/>
      <c r="AD120" s="627"/>
      <c r="AE120" s="627"/>
      <c r="AF120" s="627"/>
      <c r="AG120" s="628"/>
      <c r="AH120" s="628"/>
      <c r="AI120" s="628"/>
      <c r="AJ120" s="628"/>
      <c r="AK120" s="628"/>
      <c r="AL120" s="628"/>
    </row>
    <row r="121" spans="1:38" ht="16.5" customHeight="1">
      <c r="A121" s="129" t="s">
        <v>642</v>
      </c>
      <c r="B121" s="144"/>
      <c r="C121" s="144"/>
      <c r="D121" s="145" t="s">
        <v>643</v>
      </c>
      <c r="E121" s="146"/>
      <c r="F121" s="146"/>
      <c r="G121" s="146"/>
      <c r="H121" s="146"/>
      <c r="I121" s="146"/>
      <c r="J121" s="146"/>
      <c r="K121" s="146"/>
      <c r="L121" s="146"/>
      <c r="M121" s="146"/>
      <c r="N121" s="147"/>
      <c r="O121" s="629"/>
      <c r="P121" s="630"/>
      <c r="Q121" s="630"/>
      <c r="R121" s="630"/>
      <c r="S121" s="630"/>
      <c r="T121" s="630"/>
      <c r="U121" s="628">
        <f>+O122+O123+O124+O125+O126</f>
        <v>0</v>
      </c>
      <c r="V121" s="628"/>
      <c r="W121" s="628"/>
      <c r="X121" s="628"/>
      <c r="Y121" s="628"/>
      <c r="Z121" s="628"/>
      <c r="AA121" s="629"/>
      <c r="AB121" s="630"/>
      <c r="AC121" s="630"/>
      <c r="AD121" s="630"/>
      <c r="AE121" s="630"/>
      <c r="AF121" s="630"/>
      <c r="AG121" s="628">
        <f>+AA122+AA123+AA124+AA125+AA126</f>
        <v>0</v>
      </c>
      <c r="AH121" s="628"/>
      <c r="AI121" s="628"/>
      <c r="AJ121" s="628"/>
      <c r="AK121" s="628"/>
      <c r="AL121" s="628"/>
    </row>
    <row r="122" spans="1:38" ht="16.5" customHeight="1">
      <c r="A122" s="129" t="s">
        <v>644</v>
      </c>
      <c r="B122" s="144"/>
      <c r="C122" s="144"/>
      <c r="D122" s="148" t="s">
        <v>645</v>
      </c>
      <c r="E122" s="146"/>
      <c r="F122" s="146"/>
      <c r="G122" s="146"/>
      <c r="H122" s="146"/>
      <c r="I122" s="146"/>
      <c r="J122" s="146"/>
      <c r="K122" s="146"/>
      <c r="L122" s="146"/>
      <c r="M122" s="146"/>
      <c r="N122" s="147"/>
      <c r="O122" s="626"/>
      <c r="P122" s="627"/>
      <c r="Q122" s="627"/>
      <c r="R122" s="627"/>
      <c r="S122" s="627"/>
      <c r="T122" s="627"/>
      <c r="U122" s="628"/>
      <c r="V122" s="628"/>
      <c r="W122" s="628"/>
      <c r="X122" s="628"/>
      <c r="Y122" s="628"/>
      <c r="Z122" s="628"/>
      <c r="AA122" s="626"/>
      <c r="AB122" s="627"/>
      <c r="AC122" s="627"/>
      <c r="AD122" s="627"/>
      <c r="AE122" s="627"/>
      <c r="AF122" s="627"/>
      <c r="AG122" s="628"/>
      <c r="AH122" s="628"/>
      <c r="AI122" s="628"/>
      <c r="AJ122" s="628"/>
      <c r="AK122" s="628"/>
      <c r="AL122" s="628"/>
    </row>
    <row r="123" spans="1:38" ht="16.5" customHeight="1">
      <c r="A123" s="129" t="s">
        <v>646</v>
      </c>
      <c r="B123" s="144"/>
      <c r="C123" s="144"/>
      <c r="D123" s="148" t="s">
        <v>647</v>
      </c>
      <c r="E123" s="146"/>
      <c r="F123" s="146"/>
      <c r="G123" s="146"/>
      <c r="H123" s="146"/>
      <c r="I123" s="146"/>
      <c r="J123" s="146"/>
      <c r="K123" s="146"/>
      <c r="L123" s="146"/>
      <c r="M123" s="146"/>
      <c r="N123" s="147"/>
      <c r="O123" s="626"/>
      <c r="P123" s="627"/>
      <c r="Q123" s="627"/>
      <c r="R123" s="627"/>
      <c r="S123" s="627"/>
      <c r="T123" s="627"/>
      <c r="U123" s="628"/>
      <c r="V123" s="628"/>
      <c r="W123" s="628"/>
      <c r="X123" s="628"/>
      <c r="Y123" s="628"/>
      <c r="Z123" s="628"/>
      <c r="AA123" s="626"/>
      <c r="AB123" s="627"/>
      <c r="AC123" s="627"/>
      <c r="AD123" s="627"/>
      <c r="AE123" s="627"/>
      <c r="AF123" s="627"/>
      <c r="AG123" s="628"/>
      <c r="AH123" s="628"/>
      <c r="AI123" s="628"/>
      <c r="AJ123" s="628"/>
      <c r="AK123" s="628"/>
      <c r="AL123" s="628"/>
    </row>
    <row r="124" spans="1:38" ht="16.5" customHeight="1">
      <c r="A124" s="129" t="s">
        <v>648</v>
      </c>
      <c r="B124" s="144"/>
      <c r="C124" s="144"/>
      <c r="D124" s="148" t="s">
        <v>649</v>
      </c>
      <c r="E124" s="146"/>
      <c r="F124" s="146"/>
      <c r="G124" s="146"/>
      <c r="H124" s="146"/>
      <c r="I124" s="146"/>
      <c r="J124" s="146"/>
      <c r="K124" s="146"/>
      <c r="L124" s="146"/>
      <c r="M124" s="146"/>
      <c r="N124" s="147"/>
      <c r="O124" s="626"/>
      <c r="P124" s="627"/>
      <c r="Q124" s="627"/>
      <c r="R124" s="627"/>
      <c r="S124" s="627"/>
      <c r="T124" s="627"/>
      <c r="U124" s="628"/>
      <c r="V124" s="628"/>
      <c r="W124" s="628"/>
      <c r="X124" s="628"/>
      <c r="Y124" s="628"/>
      <c r="Z124" s="628"/>
      <c r="AA124" s="626"/>
      <c r="AB124" s="627"/>
      <c r="AC124" s="627"/>
      <c r="AD124" s="627"/>
      <c r="AE124" s="627"/>
      <c r="AF124" s="627"/>
      <c r="AG124" s="628"/>
      <c r="AH124" s="628"/>
      <c r="AI124" s="628"/>
      <c r="AJ124" s="628"/>
      <c r="AK124" s="628"/>
      <c r="AL124" s="628"/>
    </row>
    <row r="125" spans="1:38" ht="16.5" customHeight="1">
      <c r="A125" s="129" t="s">
        <v>650</v>
      </c>
      <c r="B125" s="144"/>
      <c r="C125" s="144"/>
      <c r="D125" s="148" t="s">
        <v>651</v>
      </c>
      <c r="E125" s="146"/>
      <c r="F125" s="146"/>
      <c r="G125" s="146"/>
      <c r="H125" s="146"/>
      <c r="I125" s="146"/>
      <c r="J125" s="146"/>
      <c r="K125" s="146"/>
      <c r="L125" s="146"/>
      <c r="M125" s="146"/>
      <c r="N125" s="147"/>
      <c r="O125" s="626"/>
      <c r="P125" s="627"/>
      <c r="Q125" s="627"/>
      <c r="R125" s="627"/>
      <c r="S125" s="627"/>
      <c r="T125" s="627"/>
      <c r="U125" s="628"/>
      <c r="V125" s="628"/>
      <c r="W125" s="628"/>
      <c r="X125" s="628"/>
      <c r="Y125" s="628"/>
      <c r="Z125" s="628"/>
      <c r="AA125" s="626"/>
      <c r="AB125" s="627"/>
      <c r="AC125" s="627"/>
      <c r="AD125" s="627"/>
      <c r="AE125" s="627"/>
      <c r="AF125" s="627"/>
      <c r="AG125" s="628"/>
      <c r="AH125" s="628"/>
      <c r="AI125" s="628"/>
      <c r="AJ125" s="628"/>
      <c r="AK125" s="628"/>
      <c r="AL125" s="628"/>
    </row>
    <row r="126" spans="1:38" ht="16.5" customHeight="1">
      <c r="A126" s="129" t="s">
        <v>652</v>
      </c>
      <c r="B126" s="144"/>
      <c r="C126" s="144"/>
      <c r="D126" s="148" t="s">
        <v>653</v>
      </c>
      <c r="E126" s="146"/>
      <c r="F126" s="146"/>
      <c r="G126" s="146"/>
      <c r="H126" s="146"/>
      <c r="I126" s="146"/>
      <c r="J126" s="146"/>
      <c r="K126" s="146"/>
      <c r="L126" s="146"/>
      <c r="M126" s="146"/>
      <c r="N126" s="147"/>
      <c r="O126" s="626"/>
      <c r="P126" s="627"/>
      <c r="Q126" s="627"/>
      <c r="R126" s="627"/>
      <c r="S126" s="627"/>
      <c r="T126" s="627"/>
      <c r="U126" s="628"/>
      <c r="V126" s="628"/>
      <c r="W126" s="628"/>
      <c r="X126" s="628"/>
      <c r="Y126" s="628"/>
      <c r="Z126" s="628"/>
      <c r="AA126" s="626"/>
      <c r="AB126" s="627"/>
      <c r="AC126" s="627"/>
      <c r="AD126" s="627"/>
      <c r="AE126" s="627"/>
      <c r="AF126" s="627"/>
      <c r="AG126" s="628"/>
      <c r="AH126" s="628"/>
      <c r="AI126" s="628"/>
      <c r="AJ126" s="628"/>
      <c r="AK126" s="628"/>
      <c r="AL126" s="628"/>
    </row>
    <row r="127" spans="1:38" ht="16.5" customHeight="1">
      <c r="A127" s="129" t="s">
        <v>654</v>
      </c>
      <c r="B127" s="144"/>
      <c r="C127" s="144"/>
      <c r="D127" s="145" t="s">
        <v>655</v>
      </c>
      <c r="E127" s="146"/>
      <c r="F127" s="146"/>
      <c r="G127" s="146"/>
      <c r="H127" s="146"/>
      <c r="I127" s="146"/>
      <c r="J127" s="146"/>
      <c r="K127" s="146"/>
      <c r="L127" s="146"/>
      <c r="M127" s="146"/>
      <c r="N127" s="147"/>
      <c r="O127" s="629"/>
      <c r="P127" s="630"/>
      <c r="Q127" s="630"/>
      <c r="R127" s="630"/>
      <c r="S127" s="630"/>
      <c r="T127" s="630"/>
      <c r="U127" s="627">
        <v>-341957991</v>
      </c>
      <c r="V127" s="627"/>
      <c r="W127" s="627"/>
      <c r="X127" s="627"/>
      <c r="Y127" s="627"/>
      <c r="Z127" s="627"/>
      <c r="AA127" s="629"/>
      <c r="AB127" s="630"/>
      <c r="AC127" s="630"/>
      <c r="AD127" s="630"/>
      <c r="AE127" s="630"/>
      <c r="AF127" s="630"/>
      <c r="AG127" s="627">
        <v>-243954218</v>
      </c>
      <c r="AH127" s="627"/>
      <c r="AI127" s="627"/>
      <c r="AJ127" s="627"/>
      <c r="AK127" s="627"/>
      <c r="AL127" s="627"/>
    </row>
    <row r="128" spans="1:38" ht="16.5" customHeight="1">
      <c r="A128" s="129" t="s">
        <v>656</v>
      </c>
      <c r="B128" s="144"/>
      <c r="C128" s="144"/>
      <c r="D128" s="149" t="s">
        <v>657</v>
      </c>
      <c r="E128" s="150"/>
      <c r="F128" s="150"/>
      <c r="G128" s="150"/>
      <c r="H128" s="150"/>
      <c r="I128" s="150"/>
      <c r="J128" s="150"/>
      <c r="K128" s="150"/>
      <c r="L128" s="150"/>
      <c r="M128" s="150"/>
      <c r="N128" s="151"/>
      <c r="O128" s="620"/>
      <c r="P128" s="621"/>
      <c r="Q128" s="621"/>
      <c r="R128" s="621"/>
      <c r="S128" s="621"/>
      <c r="T128" s="621"/>
      <c r="U128" s="622">
        <f>+O113+O114+O116+O117+O119+O120+O122+O123+O124+O125+O126+U127</f>
        <v>54490551689</v>
      </c>
      <c r="V128" s="622"/>
      <c r="W128" s="622"/>
      <c r="X128" s="622"/>
      <c r="Y128" s="622"/>
      <c r="Z128" s="622"/>
      <c r="AA128" s="622"/>
      <c r="AB128" s="622"/>
      <c r="AC128" s="622"/>
      <c r="AD128" s="622"/>
      <c r="AE128" s="622"/>
      <c r="AF128" s="622"/>
      <c r="AG128" s="622">
        <f>+AA113+AA114+AA116+AA117+AA119+AA120+AA122+AA123+AA124+AA125+AA126+AG127</f>
        <v>54588555462</v>
      </c>
      <c r="AH128" s="622"/>
      <c r="AI128" s="622"/>
      <c r="AJ128" s="622"/>
      <c r="AK128" s="622"/>
      <c r="AL128" s="622"/>
    </row>
    <row r="129" spans="1:46" ht="16.5" customHeight="1" thickBot="1">
      <c r="A129" s="129" t="s">
        <v>658</v>
      </c>
      <c r="B129" s="144"/>
      <c r="C129" s="144"/>
      <c r="D129" s="152" t="s">
        <v>659</v>
      </c>
      <c r="E129" s="153"/>
      <c r="F129" s="153"/>
      <c r="G129" s="153"/>
      <c r="H129" s="153"/>
      <c r="I129" s="153"/>
      <c r="J129" s="153"/>
      <c r="K129" s="153"/>
      <c r="L129" s="153"/>
      <c r="M129" s="153"/>
      <c r="N129" s="154"/>
      <c r="O129" s="623"/>
      <c r="P129" s="624"/>
      <c r="Q129" s="624"/>
      <c r="R129" s="624"/>
      <c r="S129" s="624"/>
      <c r="T129" s="624"/>
      <c r="U129" s="625">
        <f>U110+U128</f>
        <v>135089223771</v>
      </c>
      <c r="V129" s="625"/>
      <c r="W129" s="625"/>
      <c r="X129" s="625"/>
      <c r="Y129" s="625"/>
      <c r="Z129" s="625"/>
      <c r="AA129" s="625"/>
      <c r="AB129" s="625"/>
      <c r="AC129" s="625"/>
      <c r="AD129" s="625"/>
      <c r="AE129" s="625"/>
      <c r="AF129" s="625"/>
      <c r="AG129" s="625">
        <f>AG110+AG128</f>
        <v>90806488894</v>
      </c>
      <c r="AH129" s="625"/>
      <c r="AI129" s="625"/>
      <c r="AJ129" s="625"/>
      <c r="AK129" s="625"/>
      <c r="AL129" s="625"/>
    </row>
    <row r="130" spans="1:46" ht="7.5" customHeight="1">
      <c r="A130" s="23"/>
      <c r="B130" s="22"/>
      <c r="C130" s="21"/>
      <c r="D130" s="21"/>
      <c r="E130" s="124"/>
      <c r="F130" s="124"/>
      <c r="G130" s="124"/>
      <c r="H130" s="124"/>
      <c r="I130" s="124"/>
      <c r="J130" s="124"/>
      <c r="K130" s="124"/>
      <c r="L130" s="124"/>
      <c r="M130" s="124"/>
      <c r="N130" s="124"/>
      <c r="O130" s="124"/>
      <c r="P130" s="127"/>
      <c r="Q130" s="127"/>
      <c r="R130" s="127"/>
      <c r="S130" s="127"/>
      <c r="T130" s="127"/>
      <c r="U130" s="127"/>
      <c r="V130" s="127"/>
      <c r="W130" s="127"/>
      <c r="X130" s="127"/>
      <c r="Y130" s="127"/>
      <c r="Z130" s="127"/>
      <c r="AA130" s="127"/>
      <c r="AB130" s="127"/>
      <c r="AC130" s="127"/>
      <c r="AD130" s="127"/>
      <c r="AE130" s="127"/>
      <c r="AF130" s="127"/>
      <c r="AG130" s="126"/>
      <c r="AH130" s="1"/>
      <c r="AI130" s="1"/>
      <c r="AJ130"/>
      <c r="AK130"/>
      <c r="AL130"/>
      <c r="AM130"/>
      <c r="AN130"/>
      <c r="AO130"/>
      <c r="AP130"/>
      <c r="AQ130"/>
      <c r="AR130"/>
      <c r="AS130"/>
      <c r="AT130"/>
    </row>
    <row r="131" spans="1:46" ht="26.25" customHeight="1">
      <c r="A131" s="23"/>
      <c r="B131" s="22"/>
      <c r="C131" s="21"/>
      <c r="D131" s="44"/>
      <c r="E131" s="289"/>
      <c r="F131" s="289"/>
      <c r="G131" s="289"/>
      <c r="H131" s="289"/>
      <c r="I131" s="289"/>
      <c r="J131" s="289"/>
      <c r="K131" s="289"/>
      <c r="L131" s="289"/>
      <c r="M131" s="289"/>
      <c r="N131" s="289"/>
      <c r="O131" s="289"/>
      <c r="P131" s="289"/>
      <c r="Q131" s="289"/>
      <c r="R131" s="289"/>
      <c r="S131" s="289"/>
      <c r="T131" s="289"/>
      <c r="U131" s="289"/>
      <c r="V131" s="289"/>
      <c r="W131" s="289"/>
      <c r="X131" s="289"/>
      <c r="Y131" s="289"/>
      <c r="Z131" s="289"/>
      <c r="AA131" s="289"/>
      <c r="AB131" s="289"/>
      <c r="AC131" s="289"/>
      <c r="AD131" s="289"/>
      <c r="AE131" s="289"/>
      <c r="AF131" s="289"/>
      <c r="AG131" s="289"/>
      <c r="AH131" s="289"/>
      <c r="AI131" s="289"/>
      <c r="AJ131" s="289"/>
      <c r="AK131" s="289"/>
      <c r="AL131" s="289"/>
      <c r="AM131" s="104" t="s">
        <v>221</v>
      </c>
      <c r="AN131" s="44"/>
      <c r="AO131" s="44"/>
      <c r="AP131" s="44"/>
      <c r="AQ131" s="44"/>
      <c r="AR131" s="44"/>
      <c r="AS131" s="44"/>
      <c r="AT131" s="24"/>
    </row>
    <row r="132" spans="1:46">
      <c r="D132" s="195"/>
      <c r="E132" s="195"/>
      <c r="F132" s="195"/>
      <c r="G132" s="195"/>
      <c r="H132" s="195"/>
      <c r="I132" s="195"/>
      <c r="J132" s="195"/>
      <c r="K132" s="195"/>
      <c r="L132" s="195"/>
      <c r="M132" s="195"/>
      <c r="N132" s="195"/>
      <c r="O132" s="195"/>
      <c r="P132" s="195"/>
      <c r="Q132" s="195"/>
      <c r="R132" s="195"/>
      <c r="S132" s="195"/>
      <c r="T132" s="195"/>
      <c r="U132" s="195"/>
      <c r="V132" s="195"/>
      <c r="W132" s="195"/>
      <c r="X132" s="195"/>
      <c r="Y132" s="195"/>
      <c r="Z132" s="195"/>
      <c r="AA132" s="195"/>
      <c r="AB132" s="195"/>
      <c r="AC132" s="195"/>
      <c r="AD132" s="195"/>
      <c r="AE132" s="195"/>
      <c r="AF132" s="195"/>
      <c r="AG132" s="195"/>
      <c r="AH132" s="195"/>
      <c r="AI132" s="195"/>
      <c r="AJ132" s="195"/>
      <c r="AK132" s="195"/>
      <c r="AL132" s="195"/>
    </row>
    <row r="133" spans="1:46">
      <c r="D133" s="172"/>
      <c r="E133" s="172"/>
      <c r="F133" s="172"/>
      <c r="G133" s="172"/>
      <c r="H133" s="172"/>
      <c r="I133" s="172"/>
      <c r="J133" s="172"/>
      <c r="K133" s="172"/>
      <c r="L133" s="172"/>
      <c r="M133" s="172"/>
      <c r="N133" s="172"/>
      <c r="O133" s="172"/>
      <c r="P133" s="172"/>
      <c r="Q133" s="172"/>
      <c r="R133" s="172"/>
      <c r="S133" s="172"/>
      <c r="T133" s="172"/>
      <c r="U133" s="172"/>
      <c r="V133" s="172"/>
      <c r="W133" s="172"/>
      <c r="X133" s="172"/>
      <c r="Y133" s="172"/>
      <c r="Z133" s="172"/>
      <c r="AA133" s="172"/>
      <c r="AB133" s="172"/>
      <c r="AC133" s="172"/>
      <c r="AD133" s="172"/>
      <c r="AE133" s="172"/>
      <c r="AF133" s="172"/>
      <c r="AG133" s="172"/>
      <c r="AH133" s="172"/>
      <c r="AI133" s="172"/>
      <c r="AJ133" s="172"/>
      <c r="AK133" s="172"/>
      <c r="AL133" s="172"/>
    </row>
    <row r="134" spans="1:46" ht="121.5" customHeight="1">
      <c r="B134" s="614" t="s">
        <v>662</v>
      </c>
      <c r="C134" s="615"/>
      <c r="D134" s="616"/>
      <c r="E134" s="616"/>
      <c r="F134" s="616"/>
      <c r="G134" s="616"/>
      <c r="H134" s="616"/>
      <c r="I134" s="616"/>
      <c r="J134" s="616"/>
      <c r="K134" s="616"/>
      <c r="L134" s="616"/>
      <c r="M134" s="616"/>
      <c r="N134" s="616"/>
      <c r="O134" s="616"/>
      <c r="P134" s="616"/>
      <c r="Q134" s="616"/>
      <c r="R134" s="616"/>
      <c r="S134" s="616"/>
      <c r="T134" s="616"/>
      <c r="U134" s="616"/>
      <c r="V134" s="616"/>
      <c r="W134" s="616"/>
      <c r="X134" s="616"/>
      <c r="Y134" s="616"/>
      <c r="Z134" s="616"/>
      <c r="AA134" s="616"/>
      <c r="AB134" s="616"/>
      <c r="AC134" s="616"/>
      <c r="AD134" s="616"/>
      <c r="AE134" s="616"/>
      <c r="AF134" s="616"/>
      <c r="AG134" s="616"/>
      <c r="AH134" s="616"/>
      <c r="AI134" s="616"/>
      <c r="AJ134" s="616"/>
      <c r="AK134" s="616"/>
      <c r="AL134" s="617"/>
    </row>
  </sheetData>
  <protectedRanges>
    <protectedRange sqref="AA6:AC7" name="범위2_1_1"/>
    <protectedRange sqref="O101:T109 O113:T114 O122:T126 O82:T99 O119:T120 O116:T117 AA101:AF109 AA113:AF114 AA122:AF126 AA82:AF99 AA119:AF120 AA116:AF117" name="범위2_2_1_1"/>
    <protectedRange sqref="O27:T35 O37:T39 O41:T45 O13:T25 O47:T59 O61:T70 O72:T78 AA27:AF35 AA37:AF39 AA41:AF45 AA13:AF25 AA47:AF59 AA61:AF70 AA72:AF78" name="범위2_1_2"/>
    <protectedRange sqref="U127:Z127 AG127:AL127" name="범위2_2_1_2"/>
  </protectedRanges>
  <mergeCells count="486">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U17:Z17"/>
    <mergeCell ref="AA17:AF17"/>
    <mergeCell ref="AG17:AL17"/>
    <mergeCell ref="O18:T18"/>
    <mergeCell ref="U18:Z18"/>
    <mergeCell ref="AA18:AF18"/>
    <mergeCell ref="AG18:AL18"/>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s>
  <phoneticPr fontId="2" type="noConversion"/>
  <dataValidations disablePrompts="1" count="1">
    <dataValidation allowBlank="1" showInputMessage="1" showErrorMessage="1" promptTitle="단위에 주의하여 입력해 주십시오." prompt="이 셀에는 숫자만 입력해 주십시오." sqref="U13 U100 AG13 AG100"/>
  </dataValidations>
  <pageMargins left="0.59055118110236227" right="0.47244094488188981" top="0.74803149606299213" bottom="0.74803149606299213" header="0.31496062992125984" footer="0.31496062992125984"/>
  <pageSetup paperSize="9" scale="62" orientation="portrait" blackAndWhite="1" r:id="rId1"/>
  <rowBreaks count="1" manualBreakCount="1">
    <brk id="62" min="1" max="37" man="1"/>
  </rowBreaks>
</worksheet>
</file>

<file path=xl/worksheets/sheet32.xml><?xml version="1.0" encoding="utf-8"?>
<worksheet xmlns="http://schemas.openxmlformats.org/spreadsheetml/2006/main" xmlns:r="http://schemas.openxmlformats.org/officeDocument/2006/relationships">
  <dimension ref="A1:CG133"/>
  <sheetViews>
    <sheetView showGridLines="0" view="pageBreakPreview" topLeftCell="A55" zoomScaleNormal="100" zoomScaleSheetLayoutView="100" workbookViewId="0">
      <selection activeCell="AN76" sqref="AN76"/>
    </sheetView>
  </sheetViews>
  <sheetFormatPr defaultRowHeight="17.399999999999999"/>
  <cols>
    <col min="1" max="1" width="9" style="1"/>
    <col min="2" max="3" width="1.09765625" style="1" customWidth="1"/>
    <col min="4" max="14" width="2.69921875" style="1" customWidth="1"/>
    <col min="15" max="38" width="3.19921875" style="1" customWidth="1"/>
    <col min="39" max="39" width="9" style="1"/>
    <col min="40" max="40" width="11.8984375" style="1" bestFit="1" customWidth="1"/>
    <col min="41" max="45" width="9" style="1"/>
  </cols>
  <sheetData>
    <row r="1" spans="1:4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R1"/>
      <c r="AS1"/>
    </row>
    <row r="2" spans="1:45" ht="20.25" customHeight="1">
      <c r="A2" s="99"/>
      <c r="B2" s="619" t="s">
        <v>663</v>
      </c>
      <c r="C2" s="619"/>
      <c r="D2" s="619"/>
      <c r="E2" s="619"/>
      <c r="F2" s="619"/>
      <c r="G2" s="619"/>
      <c r="H2" s="619"/>
      <c r="I2" s="619"/>
      <c r="J2" s="619"/>
      <c r="K2" s="619"/>
      <c r="L2" s="619"/>
      <c r="M2" s="619"/>
      <c r="N2" s="619"/>
      <c r="O2" s="619"/>
      <c r="P2" s="619"/>
      <c r="Q2" s="619"/>
      <c r="R2" s="619"/>
      <c r="S2" s="619"/>
      <c r="T2" s="619"/>
      <c r="U2" s="619"/>
      <c r="V2" s="619"/>
      <c r="W2" s="619"/>
      <c r="X2" s="619"/>
      <c r="Y2" s="619"/>
      <c r="Z2" s="619"/>
      <c r="AA2" s="619"/>
      <c r="AB2" s="619"/>
      <c r="AC2" s="619"/>
      <c r="AD2" s="619"/>
      <c r="AE2" s="619"/>
      <c r="AF2" s="619"/>
      <c r="AG2" s="619"/>
      <c r="AH2" s="619"/>
      <c r="AI2" s="619"/>
      <c r="AJ2" s="619"/>
      <c r="AK2" s="619"/>
      <c r="AL2" s="619"/>
      <c r="AR2"/>
      <c r="AS2"/>
    </row>
    <row r="3" spans="1:45">
      <c r="AR3"/>
      <c r="AS3"/>
    </row>
    <row r="4" spans="1:45" ht="16.5" customHeight="1">
      <c r="J4" s="27" t="s">
        <v>420</v>
      </c>
      <c r="L4" s="27" t="s">
        <v>421</v>
      </c>
      <c r="M4" s="128">
        <f>'5부.Ⅰ'!Q6</f>
        <v>3</v>
      </c>
      <c r="N4" s="27" t="s">
        <v>422</v>
      </c>
      <c r="O4" s="197">
        <f>'5부.Ⅰ'!S6</f>
        <v>1</v>
      </c>
      <c r="P4" s="129" t="s">
        <v>1061</v>
      </c>
      <c r="R4" s="27"/>
      <c r="S4" s="130" t="s">
        <v>664</v>
      </c>
      <c r="T4" s="158"/>
      <c r="U4" s="130"/>
      <c r="V4" s="244" t="s">
        <v>1169</v>
      </c>
      <c r="W4" s="244"/>
      <c r="X4" s="244"/>
      <c r="Y4" s="130"/>
      <c r="Z4" s="130" t="s">
        <v>665</v>
      </c>
      <c r="AA4" s="130"/>
      <c r="AB4" s="158"/>
      <c r="AC4" s="673" t="str">
        <f>표지!G6</f>
        <v>2020.03.31</v>
      </c>
      <c r="AD4" s="673"/>
      <c r="AE4" s="673"/>
      <c r="AF4" s="158"/>
      <c r="AG4" s="27"/>
      <c r="AH4" s="27"/>
      <c r="AI4" s="27"/>
      <c r="AJ4" s="27"/>
      <c r="AK4" s="27"/>
      <c r="AL4" s="27"/>
    </row>
    <row r="5" spans="1:45" ht="16.5" customHeight="1">
      <c r="J5" s="27" t="s">
        <v>426</v>
      </c>
      <c r="L5" s="27" t="s">
        <v>421</v>
      </c>
      <c r="M5" s="131">
        <f>'5부.Ⅰ'!Q7</f>
        <v>2</v>
      </c>
      <c r="N5" s="27" t="s">
        <v>422</v>
      </c>
      <c r="O5" s="197">
        <f>IF(OR(M4=1),"-",O4)</f>
        <v>1</v>
      </c>
      <c r="P5" s="129" t="s">
        <v>1061</v>
      </c>
      <c r="R5" s="27"/>
      <c r="S5" s="130" t="s">
        <v>664</v>
      </c>
      <c r="T5" s="158"/>
      <c r="U5" s="130"/>
      <c r="V5" s="244" t="s">
        <v>1134</v>
      </c>
      <c r="W5" s="244"/>
      <c r="X5" s="244"/>
      <c r="Y5" s="130"/>
      <c r="Z5" s="130" t="s">
        <v>665</v>
      </c>
      <c r="AA5" s="130"/>
      <c r="AB5" s="158"/>
      <c r="AC5" s="674" t="s">
        <v>1186</v>
      </c>
      <c r="AD5" s="674"/>
      <c r="AE5" s="674"/>
      <c r="AF5" s="158"/>
      <c r="AG5" s="27"/>
      <c r="AH5" s="27"/>
      <c r="AI5" s="27"/>
      <c r="AJ5" s="27"/>
      <c r="AK5" s="27"/>
      <c r="AL5" s="27"/>
    </row>
    <row r="6" spans="1:45" ht="17.25" customHeight="1">
      <c r="B6" s="47"/>
      <c r="C6" s="47"/>
      <c r="D6" s="27" t="s">
        <v>666</v>
      </c>
      <c r="E6" s="133"/>
      <c r="F6" s="133"/>
      <c r="G6" s="27" t="str">
        <f>표지!E28</f>
        <v>㈜대한제22호평택고평위탁관리부동산투자회사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675" t="s">
        <v>667</v>
      </c>
      <c r="AJ6" s="675"/>
      <c r="AK6" s="675"/>
      <c r="AL6" s="675"/>
    </row>
    <row r="7" spans="1:45" ht="16.5" customHeight="1">
      <c r="D7" s="667" t="s">
        <v>429</v>
      </c>
      <c r="E7" s="668"/>
      <c r="F7" s="668"/>
      <c r="G7" s="668"/>
      <c r="H7" s="668"/>
      <c r="I7" s="668"/>
      <c r="J7" s="668"/>
      <c r="K7" s="668"/>
      <c r="L7" s="668"/>
      <c r="M7" s="668"/>
      <c r="N7" s="669"/>
      <c r="O7" s="145"/>
      <c r="P7" s="159"/>
      <c r="Q7" s="159"/>
      <c r="R7" s="159"/>
      <c r="S7" s="159" t="s">
        <v>154</v>
      </c>
      <c r="T7" s="160">
        <f>M4</f>
        <v>3</v>
      </c>
      <c r="U7" s="159" t="s">
        <v>668</v>
      </c>
      <c r="V7" s="159"/>
      <c r="W7" s="159"/>
      <c r="X7" s="159"/>
      <c r="Y7" s="159"/>
      <c r="Z7" s="161"/>
      <c r="AA7" s="145"/>
      <c r="AB7" s="159"/>
      <c r="AC7" s="159"/>
      <c r="AD7" s="159"/>
      <c r="AE7" s="159" t="s">
        <v>154</v>
      </c>
      <c r="AF7" s="140">
        <f>M5</f>
        <v>2</v>
      </c>
      <c r="AG7" s="159" t="s">
        <v>669</v>
      </c>
      <c r="AH7" s="159"/>
      <c r="AI7" s="159"/>
      <c r="AJ7" s="159"/>
      <c r="AK7" s="159"/>
      <c r="AL7" s="161"/>
      <c r="AR7"/>
      <c r="AS7"/>
    </row>
    <row r="8" spans="1:45" ht="16.5" customHeight="1">
      <c r="A8" s="162" t="s">
        <v>670</v>
      </c>
      <c r="D8" s="670"/>
      <c r="E8" s="671"/>
      <c r="F8" s="671"/>
      <c r="G8" s="671"/>
      <c r="H8" s="671"/>
      <c r="I8" s="671"/>
      <c r="J8" s="671"/>
      <c r="K8" s="671"/>
      <c r="L8" s="671"/>
      <c r="M8" s="671"/>
      <c r="N8" s="672"/>
      <c r="O8" s="650" t="s">
        <v>671</v>
      </c>
      <c r="P8" s="651"/>
      <c r="Q8" s="651"/>
      <c r="R8" s="651"/>
      <c r="S8" s="651"/>
      <c r="T8" s="651"/>
      <c r="U8" s="651"/>
      <c r="V8" s="651"/>
      <c r="W8" s="651"/>
      <c r="X8" s="651"/>
      <c r="Y8" s="651"/>
      <c r="Z8" s="652"/>
      <c r="AA8" s="650" t="s">
        <v>671</v>
      </c>
      <c r="AB8" s="651"/>
      <c r="AC8" s="651"/>
      <c r="AD8" s="651"/>
      <c r="AE8" s="651"/>
      <c r="AF8" s="651"/>
      <c r="AG8" s="651"/>
      <c r="AH8" s="651"/>
      <c r="AI8" s="651"/>
      <c r="AJ8" s="651"/>
      <c r="AK8" s="651"/>
      <c r="AL8" s="652"/>
      <c r="AS8"/>
    </row>
    <row r="9" spans="1:45" ht="16.5" customHeight="1">
      <c r="D9" s="670"/>
      <c r="E9" s="671"/>
      <c r="F9" s="671"/>
      <c r="G9" s="671"/>
      <c r="H9" s="671"/>
      <c r="I9" s="671"/>
      <c r="J9" s="671"/>
      <c r="K9" s="671"/>
      <c r="L9" s="671"/>
      <c r="M9" s="671"/>
      <c r="N9" s="672"/>
      <c r="O9" s="661" t="s">
        <v>672</v>
      </c>
      <c r="P9" s="662"/>
      <c r="Q9" s="662"/>
      <c r="R9" s="662"/>
      <c r="S9" s="662"/>
      <c r="T9" s="663"/>
      <c r="U9" s="661" t="s">
        <v>673</v>
      </c>
      <c r="V9" s="662"/>
      <c r="W9" s="662"/>
      <c r="X9" s="662"/>
      <c r="Y9" s="662"/>
      <c r="Z9" s="663"/>
      <c r="AA9" s="661" t="s">
        <v>672</v>
      </c>
      <c r="AB9" s="662"/>
      <c r="AC9" s="662"/>
      <c r="AD9" s="662"/>
      <c r="AE9" s="662"/>
      <c r="AF9" s="663"/>
      <c r="AG9" s="661" t="s">
        <v>674</v>
      </c>
      <c r="AH9" s="662"/>
      <c r="AI9" s="662"/>
      <c r="AJ9" s="662"/>
      <c r="AK9" s="662"/>
      <c r="AL9" s="663"/>
    </row>
    <row r="10" spans="1:45" ht="16.5" customHeight="1">
      <c r="A10" s="43" t="s">
        <v>675</v>
      </c>
      <c r="B10" s="43"/>
      <c r="C10" s="43"/>
      <c r="D10" s="145" t="s">
        <v>676</v>
      </c>
      <c r="E10" s="146"/>
      <c r="F10" s="146"/>
      <c r="G10" s="146"/>
      <c r="H10" s="146"/>
      <c r="I10" s="146"/>
      <c r="J10" s="146"/>
      <c r="K10" s="146"/>
      <c r="L10" s="146"/>
      <c r="M10" s="146"/>
      <c r="N10" s="147"/>
      <c r="O10" s="664">
        <f>+O11+O12+O13+O14+O15+O16+O17</f>
        <v>0</v>
      </c>
      <c r="P10" s="665"/>
      <c r="Q10" s="665"/>
      <c r="R10" s="665"/>
      <c r="S10" s="665"/>
      <c r="T10" s="666"/>
      <c r="U10" s="664">
        <f>+U11+U12+U13+U14+U15+U16+U17</f>
        <v>0</v>
      </c>
      <c r="V10" s="665"/>
      <c r="W10" s="665"/>
      <c r="X10" s="665"/>
      <c r="Y10" s="665"/>
      <c r="Z10" s="666"/>
      <c r="AA10" s="664">
        <f>+AA11+AA12+AA13+AA14+AA15+AA16+AA17</f>
        <v>0</v>
      </c>
      <c r="AB10" s="665"/>
      <c r="AC10" s="665"/>
      <c r="AD10" s="665"/>
      <c r="AE10" s="665"/>
      <c r="AF10" s="666"/>
      <c r="AG10" s="664">
        <f>+AG11+AG12+AG13+AG14+AG15+AG16+AG17</f>
        <v>0</v>
      </c>
      <c r="AH10" s="665"/>
      <c r="AI10" s="665"/>
      <c r="AJ10" s="665"/>
      <c r="AK10" s="665"/>
      <c r="AL10" s="666"/>
    </row>
    <row r="11" spans="1:45" ht="16.5" customHeight="1">
      <c r="A11" s="43" t="s">
        <v>677</v>
      </c>
      <c r="B11" s="43"/>
      <c r="C11" s="43"/>
      <c r="D11" s="148" t="s">
        <v>678</v>
      </c>
      <c r="E11" s="146"/>
      <c r="F11" s="146"/>
      <c r="G11" s="146"/>
      <c r="H11" s="146"/>
      <c r="I11" s="146"/>
      <c r="J11" s="146"/>
      <c r="K11" s="146"/>
      <c r="L11" s="146"/>
      <c r="M11" s="146"/>
      <c r="N11" s="147"/>
      <c r="O11" s="657"/>
      <c r="P11" s="657"/>
      <c r="Q11" s="657"/>
      <c r="R11" s="657"/>
      <c r="S11" s="657"/>
      <c r="T11" s="657"/>
      <c r="U11" s="657"/>
      <c r="V11" s="657"/>
      <c r="W11" s="657"/>
      <c r="X11" s="657"/>
      <c r="Y11" s="657"/>
      <c r="Z11" s="657"/>
      <c r="AA11" s="658"/>
      <c r="AB11" s="658"/>
      <c r="AC11" s="658"/>
      <c r="AD11" s="658"/>
      <c r="AE11" s="658"/>
      <c r="AF11" s="658"/>
      <c r="AG11" s="658"/>
      <c r="AH11" s="658"/>
      <c r="AI11" s="658"/>
      <c r="AJ11" s="658"/>
      <c r="AK11" s="658"/>
      <c r="AL11" s="658"/>
    </row>
    <row r="12" spans="1:45" ht="16.5" customHeight="1">
      <c r="A12" s="43" t="s">
        <v>679</v>
      </c>
      <c r="B12" s="43"/>
      <c r="C12" s="43"/>
      <c r="D12" s="148" t="s">
        <v>680</v>
      </c>
      <c r="E12" s="146"/>
      <c r="F12" s="146"/>
      <c r="G12" s="146"/>
      <c r="H12" s="146"/>
      <c r="I12" s="146"/>
      <c r="J12" s="146"/>
      <c r="K12" s="146"/>
      <c r="L12" s="146"/>
      <c r="M12" s="146"/>
      <c r="N12" s="147"/>
      <c r="O12" s="657"/>
      <c r="P12" s="657"/>
      <c r="Q12" s="657"/>
      <c r="R12" s="657"/>
      <c r="S12" s="657"/>
      <c r="T12" s="657"/>
      <c r="U12" s="657"/>
      <c r="V12" s="657"/>
      <c r="W12" s="657"/>
      <c r="X12" s="657"/>
      <c r="Y12" s="657"/>
      <c r="Z12" s="657"/>
      <c r="AA12" s="658"/>
      <c r="AB12" s="658"/>
      <c r="AC12" s="658"/>
      <c r="AD12" s="658"/>
      <c r="AE12" s="658"/>
      <c r="AF12" s="658"/>
      <c r="AG12" s="658"/>
      <c r="AH12" s="658"/>
      <c r="AI12" s="658"/>
      <c r="AJ12" s="658"/>
      <c r="AK12" s="658"/>
      <c r="AL12" s="658"/>
    </row>
    <row r="13" spans="1:45" ht="16.5" customHeight="1">
      <c r="A13" s="43" t="s">
        <v>681</v>
      </c>
      <c r="B13" s="43"/>
      <c r="C13" s="43"/>
      <c r="D13" s="148" t="s">
        <v>682</v>
      </c>
      <c r="E13" s="146"/>
      <c r="F13" s="146"/>
      <c r="G13" s="146"/>
      <c r="H13" s="146"/>
      <c r="I13" s="146"/>
      <c r="J13" s="146"/>
      <c r="K13" s="146"/>
      <c r="L13" s="146"/>
      <c r="M13" s="146"/>
      <c r="N13" s="147"/>
      <c r="O13" s="657"/>
      <c r="P13" s="657"/>
      <c r="Q13" s="657"/>
      <c r="R13" s="657"/>
      <c r="S13" s="657"/>
      <c r="T13" s="657"/>
      <c r="U13" s="657"/>
      <c r="V13" s="657"/>
      <c r="W13" s="657"/>
      <c r="X13" s="657"/>
      <c r="Y13" s="657"/>
      <c r="Z13" s="657"/>
      <c r="AA13" s="658"/>
      <c r="AB13" s="658"/>
      <c r="AC13" s="658"/>
      <c r="AD13" s="658"/>
      <c r="AE13" s="658"/>
      <c r="AF13" s="658"/>
      <c r="AG13" s="658"/>
      <c r="AH13" s="658"/>
      <c r="AI13" s="658"/>
      <c r="AJ13" s="658"/>
      <c r="AK13" s="658"/>
      <c r="AL13" s="658"/>
    </row>
    <row r="14" spans="1:45" ht="16.5" customHeight="1">
      <c r="A14" s="43" t="s">
        <v>683</v>
      </c>
      <c r="B14" s="43"/>
      <c r="C14" s="43"/>
      <c r="D14" s="148" t="s">
        <v>684</v>
      </c>
      <c r="E14" s="146"/>
      <c r="F14" s="146"/>
      <c r="G14" s="146"/>
      <c r="H14" s="146"/>
      <c r="I14" s="146"/>
      <c r="J14" s="146"/>
      <c r="K14" s="146"/>
      <c r="L14" s="146"/>
      <c r="M14" s="146"/>
      <c r="N14" s="147"/>
      <c r="O14" s="657"/>
      <c r="P14" s="657"/>
      <c r="Q14" s="657"/>
      <c r="R14" s="657"/>
      <c r="S14" s="657"/>
      <c r="T14" s="657"/>
      <c r="U14" s="657"/>
      <c r="V14" s="657"/>
      <c r="W14" s="657"/>
      <c r="X14" s="657"/>
      <c r="Y14" s="657"/>
      <c r="Z14" s="657"/>
      <c r="AA14" s="658"/>
      <c r="AB14" s="658"/>
      <c r="AC14" s="658"/>
      <c r="AD14" s="658"/>
      <c r="AE14" s="658"/>
      <c r="AF14" s="658"/>
      <c r="AG14" s="658"/>
      <c r="AH14" s="658"/>
      <c r="AI14" s="658"/>
      <c r="AJ14" s="658"/>
      <c r="AK14" s="658"/>
      <c r="AL14" s="658"/>
    </row>
    <row r="15" spans="1:45" ht="16.5" customHeight="1">
      <c r="A15" s="43" t="s">
        <v>685</v>
      </c>
      <c r="B15" s="43"/>
      <c r="C15" s="43"/>
      <c r="D15" s="148" t="s">
        <v>686</v>
      </c>
      <c r="E15" s="146"/>
      <c r="F15" s="146"/>
      <c r="G15" s="146"/>
      <c r="H15" s="146"/>
      <c r="I15" s="146"/>
      <c r="J15" s="146"/>
      <c r="K15" s="146"/>
      <c r="L15" s="146"/>
      <c r="M15" s="146"/>
      <c r="N15" s="147"/>
      <c r="O15" s="657"/>
      <c r="P15" s="657"/>
      <c r="Q15" s="657"/>
      <c r="R15" s="657"/>
      <c r="S15" s="657"/>
      <c r="T15" s="657"/>
      <c r="U15" s="657"/>
      <c r="V15" s="657"/>
      <c r="W15" s="657"/>
      <c r="X15" s="657"/>
      <c r="Y15" s="657"/>
      <c r="Z15" s="657"/>
      <c r="AA15" s="658"/>
      <c r="AB15" s="658"/>
      <c r="AC15" s="658"/>
      <c r="AD15" s="658"/>
      <c r="AE15" s="658"/>
      <c r="AF15" s="658"/>
      <c r="AG15" s="658"/>
      <c r="AH15" s="658"/>
      <c r="AI15" s="658"/>
      <c r="AJ15" s="658"/>
      <c r="AK15" s="658"/>
      <c r="AL15" s="658"/>
    </row>
    <row r="16" spans="1:45" ht="16.5" customHeight="1">
      <c r="A16" s="43" t="s">
        <v>1036</v>
      </c>
      <c r="B16" s="43"/>
      <c r="C16" s="43"/>
      <c r="D16" s="148" t="s">
        <v>1035</v>
      </c>
      <c r="E16" s="146"/>
      <c r="F16" s="146"/>
      <c r="G16" s="146"/>
      <c r="H16" s="146"/>
      <c r="I16" s="146"/>
      <c r="J16" s="146"/>
      <c r="K16" s="146"/>
      <c r="L16" s="146"/>
      <c r="M16" s="146"/>
      <c r="N16" s="147"/>
      <c r="O16" s="657"/>
      <c r="P16" s="657"/>
      <c r="Q16" s="657"/>
      <c r="R16" s="657"/>
      <c r="S16" s="657"/>
      <c r="T16" s="657"/>
      <c r="U16" s="657"/>
      <c r="V16" s="657"/>
      <c r="W16" s="657"/>
      <c r="X16" s="657"/>
      <c r="Y16" s="657"/>
      <c r="Z16" s="657"/>
      <c r="AA16" s="658"/>
      <c r="AB16" s="658"/>
      <c r="AC16" s="658"/>
      <c r="AD16" s="658"/>
      <c r="AE16" s="658"/>
      <c r="AF16" s="658"/>
      <c r="AG16" s="658"/>
      <c r="AH16" s="658"/>
      <c r="AI16" s="658"/>
      <c r="AJ16" s="658"/>
      <c r="AK16" s="658"/>
      <c r="AL16" s="658"/>
    </row>
    <row r="17" spans="1:85" ht="16.5" customHeight="1">
      <c r="A17" s="43" t="s">
        <v>687</v>
      </c>
      <c r="B17" s="43"/>
      <c r="C17" s="43"/>
      <c r="D17" s="148" t="s">
        <v>1037</v>
      </c>
      <c r="E17" s="146"/>
      <c r="F17" s="146"/>
      <c r="G17" s="146"/>
      <c r="H17" s="146"/>
      <c r="I17" s="146"/>
      <c r="J17" s="146"/>
      <c r="K17" s="146"/>
      <c r="L17" s="146"/>
      <c r="M17" s="146"/>
      <c r="N17" s="147"/>
      <c r="O17" s="657"/>
      <c r="P17" s="657"/>
      <c r="Q17" s="657"/>
      <c r="R17" s="657"/>
      <c r="S17" s="657"/>
      <c r="T17" s="657"/>
      <c r="U17" s="657"/>
      <c r="V17" s="657"/>
      <c r="W17" s="657"/>
      <c r="X17" s="657"/>
      <c r="Y17" s="657"/>
      <c r="Z17" s="657"/>
      <c r="AA17" s="658"/>
      <c r="AB17" s="658"/>
      <c r="AC17" s="658"/>
      <c r="AD17" s="658"/>
      <c r="AE17" s="658"/>
      <c r="AF17" s="658"/>
      <c r="AG17" s="658"/>
      <c r="AH17" s="658"/>
      <c r="AI17" s="658"/>
      <c r="AJ17" s="658"/>
      <c r="AK17" s="658"/>
      <c r="AL17" s="658"/>
    </row>
    <row r="18" spans="1:85" s="1" customFormat="1" ht="16.5" customHeight="1">
      <c r="A18" s="43" t="s">
        <v>688</v>
      </c>
      <c r="B18" s="43"/>
      <c r="C18" s="43"/>
      <c r="D18" s="163" t="s">
        <v>689</v>
      </c>
      <c r="E18" s="146"/>
      <c r="F18" s="146"/>
      <c r="G18" s="146"/>
      <c r="H18" s="146"/>
      <c r="I18" s="146"/>
      <c r="J18" s="146"/>
      <c r="K18" s="146"/>
      <c r="L18" s="146"/>
      <c r="M18" s="146"/>
      <c r="N18" s="147"/>
      <c r="O18" s="659">
        <f>+O19+O20+O21+O22+O23+O24+O25+O26+O27+O28+O29+O30+O31+O32+O33+O34+O35+O36+O37+O38+O39+O40+O41+O42+O43+O44+O45+O46+O47</f>
        <v>98499051</v>
      </c>
      <c r="P18" s="659"/>
      <c r="Q18" s="659"/>
      <c r="R18" s="659"/>
      <c r="S18" s="659"/>
      <c r="T18" s="659"/>
      <c r="U18" s="659">
        <f>+U19+U20+U21+U22+U23+U24+U25+U26+U27+U28+U29+U30+U31+U32+U33+U34+U35+U36+U37+U38+U39+U40+U41+U42+U43+U44+U45+U46+U47</f>
        <v>98499051</v>
      </c>
      <c r="V18" s="659"/>
      <c r="W18" s="659"/>
      <c r="X18" s="659"/>
      <c r="Y18" s="659"/>
      <c r="Z18" s="659"/>
      <c r="AA18" s="660">
        <f>+AA19+AA20+AA21+AA22+AA23+AA24+AA25+AA26+AA27+AA28+AA29+AA30+AA31+AA32+AA33+AA34+AA35+AA36+AA37+AA38+AA39+AA40+AA41+AA42+AA43+AA44+AA45+AA46+AA47</f>
        <v>4400</v>
      </c>
      <c r="AB18" s="660"/>
      <c r="AC18" s="660"/>
      <c r="AD18" s="660"/>
      <c r="AE18" s="660"/>
      <c r="AF18" s="660"/>
      <c r="AG18" s="660">
        <f>+AG19+AG20+AG21+AG22+AG23+AG24+AG25+AG26+AG27+AG28+AG29+AG30+AG31+AG32+AG33+AG34+AG35+AG36+AG37+AG38+AG39+AG40+AG41+AG42+AG43+AG44+AG45+AG46+AG47</f>
        <v>4400</v>
      </c>
      <c r="AH18" s="660"/>
      <c r="AI18" s="660"/>
      <c r="AJ18" s="660"/>
      <c r="AK18" s="660"/>
      <c r="AL18" s="660"/>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3" t="s">
        <v>690</v>
      </c>
      <c r="B19" s="43"/>
      <c r="C19" s="43"/>
      <c r="D19" s="148" t="s">
        <v>691</v>
      </c>
      <c r="E19" s="146"/>
      <c r="F19" s="146"/>
      <c r="G19" s="146"/>
      <c r="H19" s="146"/>
      <c r="I19" s="146"/>
      <c r="J19" s="146"/>
      <c r="K19" s="146"/>
      <c r="L19" s="146"/>
      <c r="M19" s="146"/>
      <c r="N19" s="147"/>
      <c r="O19" s="657"/>
      <c r="P19" s="657"/>
      <c r="Q19" s="657"/>
      <c r="R19" s="657"/>
      <c r="S19" s="657"/>
      <c r="T19" s="657"/>
      <c r="U19" s="657"/>
      <c r="V19" s="657"/>
      <c r="W19" s="657"/>
      <c r="X19" s="657"/>
      <c r="Y19" s="657"/>
      <c r="Z19" s="657"/>
      <c r="AA19" s="658"/>
      <c r="AB19" s="658"/>
      <c r="AC19" s="658"/>
      <c r="AD19" s="658"/>
      <c r="AE19" s="658"/>
      <c r="AF19" s="658"/>
      <c r="AG19" s="658"/>
      <c r="AH19" s="658"/>
      <c r="AI19" s="658"/>
      <c r="AJ19" s="658"/>
      <c r="AK19" s="658"/>
      <c r="AL19" s="658"/>
    </row>
    <row r="20" spans="1:85" ht="16.5" customHeight="1">
      <c r="A20" s="43" t="s">
        <v>692</v>
      </c>
      <c r="B20" s="43"/>
      <c r="C20" s="43"/>
      <c r="D20" s="148" t="s">
        <v>693</v>
      </c>
      <c r="E20" s="146"/>
      <c r="F20" s="146"/>
      <c r="G20" s="146"/>
      <c r="H20" s="146"/>
      <c r="I20" s="146"/>
      <c r="J20" s="146"/>
      <c r="K20" s="146"/>
      <c r="L20" s="146"/>
      <c r="M20" s="146"/>
      <c r="N20" s="147"/>
      <c r="O20" s="657">
        <v>4300000</v>
      </c>
      <c r="P20" s="657"/>
      <c r="Q20" s="657"/>
      <c r="R20" s="657"/>
      <c r="S20" s="657"/>
      <c r="T20" s="657"/>
      <c r="U20" s="657">
        <v>4300000</v>
      </c>
      <c r="V20" s="657"/>
      <c r="W20" s="657"/>
      <c r="X20" s="657"/>
      <c r="Y20" s="657"/>
      <c r="Z20" s="657"/>
      <c r="AA20" s="658"/>
      <c r="AB20" s="658"/>
      <c r="AC20" s="658"/>
      <c r="AD20" s="658"/>
      <c r="AE20" s="658"/>
      <c r="AF20" s="658"/>
      <c r="AG20" s="658"/>
      <c r="AH20" s="658"/>
      <c r="AI20" s="658"/>
      <c r="AJ20" s="658"/>
      <c r="AK20" s="658"/>
      <c r="AL20" s="658"/>
    </row>
    <row r="21" spans="1:85" ht="16.5" customHeight="1">
      <c r="A21" s="43" t="s">
        <v>694</v>
      </c>
      <c r="B21" s="43"/>
      <c r="C21" s="43"/>
      <c r="D21" s="148" t="s">
        <v>695</v>
      </c>
      <c r="E21" s="146"/>
      <c r="F21" s="146"/>
      <c r="G21" s="146"/>
      <c r="H21" s="146"/>
      <c r="I21" s="146"/>
      <c r="J21" s="146"/>
      <c r="K21" s="146"/>
      <c r="L21" s="146"/>
      <c r="M21" s="146"/>
      <c r="N21" s="147"/>
      <c r="O21" s="657"/>
      <c r="P21" s="657"/>
      <c r="Q21" s="657"/>
      <c r="R21" s="657"/>
      <c r="S21" s="657"/>
      <c r="T21" s="657"/>
      <c r="U21" s="657"/>
      <c r="V21" s="657"/>
      <c r="W21" s="657"/>
      <c r="X21" s="657"/>
      <c r="Y21" s="657"/>
      <c r="Z21" s="657"/>
      <c r="AA21" s="658"/>
      <c r="AB21" s="658"/>
      <c r="AC21" s="658"/>
      <c r="AD21" s="658"/>
      <c r="AE21" s="658"/>
      <c r="AF21" s="658"/>
      <c r="AG21" s="658"/>
      <c r="AH21" s="658"/>
      <c r="AI21" s="658"/>
      <c r="AJ21" s="658"/>
      <c r="AK21" s="658"/>
      <c r="AL21" s="658"/>
    </row>
    <row r="22" spans="1:85" ht="16.5" customHeight="1">
      <c r="A22" s="43" t="s">
        <v>696</v>
      </c>
      <c r="B22" s="43"/>
      <c r="C22" s="43"/>
      <c r="D22" s="148" t="s">
        <v>697</v>
      </c>
      <c r="E22" s="146"/>
      <c r="F22" s="146"/>
      <c r="G22" s="146"/>
      <c r="H22" s="146"/>
      <c r="I22" s="146"/>
      <c r="J22" s="146"/>
      <c r="K22" s="146"/>
      <c r="L22" s="146"/>
      <c r="M22" s="146"/>
      <c r="N22" s="147"/>
      <c r="O22" s="657"/>
      <c r="P22" s="657"/>
      <c r="Q22" s="657"/>
      <c r="R22" s="657"/>
      <c r="S22" s="657"/>
      <c r="T22" s="657"/>
      <c r="U22" s="657"/>
      <c r="V22" s="657"/>
      <c r="W22" s="657"/>
      <c r="X22" s="657"/>
      <c r="Y22" s="657"/>
      <c r="Z22" s="657"/>
      <c r="AA22" s="658"/>
      <c r="AB22" s="658"/>
      <c r="AC22" s="658"/>
      <c r="AD22" s="658"/>
      <c r="AE22" s="658"/>
      <c r="AF22" s="658"/>
      <c r="AG22" s="658"/>
      <c r="AH22" s="658"/>
      <c r="AI22" s="658"/>
      <c r="AJ22" s="658"/>
      <c r="AK22" s="658"/>
      <c r="AL22" s="658"/>
    </row>
    <row r="23" spans="1:85" ht="16.5" customHeight="1">
      <c r="A23" s="43" t="s">
        <v>698</v>
      </c>
      <c r="B23" s="43"/>
      <c r="C23" s="43"/>
      <c r="D23" s="148" t="s">
        <v>699</v>
      </c>
      <c r="E23" s="146"/>
      <c r="F23" s="146"/>
      <c r="G23" s="146"/>
      <c r="H23" s="146"/>
      <c r="I23" s="146"/>
      <c r="J23" s="146"/>
      <c r="K23" s="146"/>
      <c r="L23" s="146"/>
      <c r="M23" s="146"/>
      <c r="N23" s="147"/>
      <c r="O23" s="657"/>
      <c r="P23" s="657"/>
      <c r="Q23" s="657"/>
      <c r="R23" s="657"/>
      <c r="S23" s="657"/>
      <c r="T23" s="657"/>
      <c r="U23" s="657"/>
      <c r="V23" s="657"/>
      <c r="W23" s="657"/>
      <c r="X23" s="657"/>
      <c r="Y23" s="657"/>
      <c r="Z23" s="657"/>
      <c r="AA23" s="658"/>
      <c r="AB23" s="658"/>
      <c r="AC23" s="658"/>
      <c r="AD23" s="658"/>
      <c r="AE23" s="658"/>
      <c r="AF23" s="658"/>
      <c r="AG23" s="658"/>
      <c r="AH23" s="658"/>
      <c r="AI23" s="658"/>
      <c r="AJ23" s="658"/>
      <c r="AK23" s="658"/>
      <c r="AL23" s="658"/>
    </row>
    <row r="24" spans="1:85" ht="16.5" customHeight="1">
      <c r="A24" s="43" t="s">
        <v>700</v>
      </c>
      <c r="B24" s="43"/>
      <c r="C24" s="43"/>
      <c r="D24" s="148" t="s">
        <v>701</v>
      </c>
      <c r="E24" s="146"/>
      <c r="F24" s="146"/>
      <c r="G24" s="146"/>
      <c r="H24" s="146"/>
      <c r="I24" s="146"/>
      <c r="J24" s="146"/>
      <c r="K24" s="146"/>
      <c r="L24" s="146"/>
      <c r="M24" s="146"/>
      <c r="N24" s="147"/>
      <c r="O24" s="657">
        <v>57500000</v>
      </c>
      <c r="P24" s="657"/>
      <c r="Q24" s="657"/>
      <c r="R24" s="657"/>
      <c r="S24" s="657"/>
      <c r="T24" s="657"/>
      <c r="U24" s="657">
        <v>57500000</v>
      </c>
      <c r="V24" s="657"/>
      <c r="W24" s="657"/>
      <c r="X24" s="657"/>
      <c r="Y24" s="657"/>
      <c r="Z24" s="657"/>
      <c r="AA24" s="658"/>
      <c r="AB24" s="658"/>
      <c r="AC24" s="658"/>
      <c r="AD24" s="658"/>
      <c r="AE24" s="658"/>
      <c r="AF24" s="658"/>
      <c r="AG24" s="658"/>
      <c r="AH24" s="658"/>
      <c r="AI24" s="658"/>
      <c r="AJ24" s="658"/>
      <c r="AK24" s="658"/>
      <c r="AL24" s="658"/>
    </row>
    <row r="25" spans="1:85" ht="16.5" customHeight="1">
      <c r="A25" s="43" t="s">
        <v>702</v>
      </c>
      <c r="B25" s="43"/>
      <c r="C25" s="43"/>
      <c r="D25" s="148" t="s">
        <v>703</v>
      </c>
      <c r="E25" s="146"/>
      <c r="F25" s="146"/>
      <c r="G25" s="146"/>
      <c r="H25" s="146"/>
      <c r="I25" s="146"/>
      <c r="J25" s="146"/>
      <c r="K25" s="146"/>
      <c r="L25" s="146"/>
      <c r="M25" s="146"/>
      <c r="N25" s="147"/>
      <c r="O25" s="657"/>
      <c r="P25" s="657"/>
      <c r="Q25" s="657"/>
      <c r="R25" s="657"/>
      <c r="S25" s="657"/>
      <c r="T25" s="657"/>
      <c r="U25" s="657"/>
      <c r="V25" s="657"/>
      <c r="W25" s="657"/>
      <c r="X25" s="657"/>
      <c r="Y25" s="657"/>
      <c r="Z25" s="657"/>
      <c r="AA25" s="658"/>
      <c r="AB25" s="658"/>
      <c r="AC25" s="658"/>
      <c r="AD25" s="658"/>
      <c r="AE25" s="658"/>
      <c r="AF25" s="658"/>
      <c r="AG25" s="658"/>
      <c r="AH25" s="658"/>
      <c r="AI25" s="658"/>
      <c r="AJ25" s="658"/>
      <c r="AK25" s="658"/>
      <c r="AL25" s="658"/>
    </row>
    <row r="26" spans="1:85" ht="16.5" customHeight="1">
      <c r="A26" s="43" t="s">
        <v>704</v>
      </c>
      <c r="B26" s="43"/>
      <c r="C26" s="43"/>
      <c r="D26" s="148" t="s">
        <v>705</v>
      </c>
      <c r="E26" s="146"/>
      <c r="F26" s="146"/>
      <c r="G26" s="146"/>
      <c r="H26" s="146"/>
      <c r="I26" s="146"/>
      <c r="J26" s="146"/>
      <c r="K26" s="146"/>
      <c r="L26" s="146"/>
      <c r="M26" s="146"/>
      <c r="N26" s="147"/>
      <c r="O26" s="657">
        <v>7500000</v>
      </c>
      <c r="P26" s="657"/>
      <c r="Q26" s="657"/>
      <c r="R26" s="657"/>
      <c r="S26" s="657"/>
      <c r="T26" s="657"/>
      <c r="U26" s="657">
        <v>7500000</v>
      </c>
      <c r="V26" s="657"/>
      <c r="W26" s="657"/>
      <c r="X26" s="657"/>
      <c r="Y26" s="657"/>
      <c r="Z26" s="657"/>
      <c r="AA26" s="658"/>
      <c r="AB26" s="658"/>
      <c r="AC26" s="658"/>
      <c r="AD26" s="658"/>
      <c r="AE26" s="658"/>
      <c r="AF26" s="658"/>
      <c r="AG26" s="658"/>
      <c r="AH26" s="658"/>
      <c r="AI26" s="658"/>
      <c r="AJ26" s="658"/>
      <c r="AK26" s="658"/>
      <c r="AL26" s="658"/>
    </row>
    <row r="27" spans="1:85" ht="16.5" customHeight="1">
      <c r="A27" s="43" t="s">
        <v>706</v>
      </c>
      <c r="B27" s="43"/>
      <c r="C27" s="43"/>
      <c r="D27" s="148" t="s">
        <v>707</v>
      </c>
      <c r="E27" s="146"/>
      <c r="F27" s="146"/>
      <c r="G27" s="146"/>
      <c r="H27" s="146"/>
      <c r="I27" s="146"/>
      <c r="J27" s="146"/>
      <c r="K27" s="146"/>
      <c r="L27" s="146"/>
      <c r="M27" s="146"/>
      <c r="N27" s="147"/>
      <c r="O27" s="657">
        <v>10000000</v>
      </c>
      <c r="P27" s="657"/>
      <c r="Q27" s="657"/>
      <c r="R27" s="657"/>
      <c r="S27" s="657"/>
      <c r="T27" s="657"/>
      <c r="U27" s="657">
        <v>10000000</v>
      </c>
      <c r="V27" s="657"/>
      <c r="W27" s="657"/>
      <c r="X27" s="657"/>
      <c r="Y27" s="657"/>
      <c r="Z27" s="657"/>
      <c r="AA27" s="658"/>
      <c r="AB27" s="658"/>
      <c r="AC27" s="658"/>
      <c r="AD27" s="658"/>
      <c r="AE27" s="658"/>
      <c r="AF27" s="658"/>
      <c r="AG27" s="658"/>
      <c r="AH27" s="658"/>
      <c r="AI27" s="658"/>
      <c r="AJ27" s="658"/>
      <c r="AK27" s="658"/>
      <c r="AL27" s="658"/>
    </row>
    <row r="28" spans="1:85" ht="16.5" customHeight="1">
      <c r="A28" s="43" t="s">
        <v>708</v>
      </c>
      <c r="B28" s="43"/>
      <c r="C28" s="43"/>
      <c r="D28" s="148" t="s">
        <v>709</v>
      </c>
      <c r="E28" s="146"/>
      <c r="F28" s="146"/>
      <c r="G28" s="146"/>
      <c r="H28" s="146"/>
      <c r="I28" s="146"/>
      <c r="J28" s="146"/>
      <c r="K28" s="146"/>
      <c r="L28" s="146"/>
      <c r="M28" s="146"/>
      <c r="N28" s="147"/>
      <c r="O28" s="657">
        <v>9000000</v>
      </c>
      <c r="P28" s="657"/>
      <c r="Q28" s="657"/>
      <c r="R28" s="657"/>
      <c r="S28" s="657"/>
      <c r="T28" s="657"/>
      <c r="U28" s="657">
        <v>9000000</v>
      </c>
      <c r="V28" s="657"/>
      <c r="W28" s="657"/>
      <c r="X28" s="657"/>
      <c r="Y28" s="657"/>
      <c r="Z28" s="657"/>
      <c r="AA28" s="658">
        <v>4000</v>
      </c>
      <c r="AB28" s="658"/>
      <c r="AC28" s="658"/>
      <c r="AD28" s="658"/>
      <c r="AE28" s="658"/>
      <c r="AF28" s="658"/>
      <c r="AG28" s="658">
        <v>4000</v>
      </c>
      <c r="AH28" s="658"/>
      <c r="AI28" s="658"/>
      <c r="AJ28" s="658"/>
      <c r="AK28" s="658"/>
      <c r="AL28" s="658"/>
    </row>
    <row r="29" spans="1:85" ht="16.5" customHeight="1">
      <c r="A29" s="43" t="s">
        <v>710</v>
      </c>
      <c r="B29" s="43"/>
      <c r="C29" s="43"/>
      <c r="D29" s="148" t="s">
        <v>711</v>
      </c>
      <c r="E29" s="146"/>
      <c r="F29" s="146"/>
      <c r="G29" s="146"/>
      <c r="H29" s="146"/>
      <c r="I29" s="146"/>
      <c r="J29" s="146"/>
      <c r="K29" s="146"/>
      <c r="L29" s="146"/>
      <c r="M29" s="146"/>
      <c r="N29" s="147"/>
      <c r="O29" s="657"/>
      <c r="P29" s="657"/>
      <c r="Q29" s="657"/>
      <c r="R29" s="657"/>
      <c r="S29" s="657"/>
      <c r="T29" s="657"/>
      <c r="U29" s="657"/>
      <c r="V29" s="657"/>
      <c r="W29" s="657"/>
      <c r="X29" s="657"/>
      <c r="Y29" s="657"/>
      <c r="Z29" s="657"/>
      <c r="AA29" s="658"/>
      <c r="AB29" s="658"/>
      <c r="AC29" s="658"/>
      <c r="AD29" s="658"/>
      <c r="AE29" s="658"/>
      <c r="AF29" s="658"/>
      <c r="AG29" s="658"/>
      <c r="AH29" s="658"/>
      <c r="AI29" s="658"/>
      <c r="AJ29" s="658"/>
      <c r="AK29" s="658"/>
      <c r="AL29" s="658"/>
    </row>
    <row r="30" spans="1:85" ht="16.5" customHeight="1">
      <c r="A30" s="43" t="s">
        <v>712</v>
      </c>
      <c r="B30" s="43"/>
      <c r="C30" s="43"/>
      <c r="D30" s="148" t="s">
        <v>713</v>
      </c>
      <c r="E30" s="146"/>
      <c r="F30" s="146"/>
      <c r="G30" s="146"/>
      <c r="H30" s="146"/>
      <c r="I30" s="146"/>
      <c r="J30" s="146"/>
      <c r="K30" s="146"/>
      <c r="L30" s="146"/>
      <c r="M30" s="146"/>
      <c r="N30" s="147"/>
      <c r="O30" s="657"/>
      <c r="P30" s="657"/>
      <c r="Q30" s="657"/>
      <c r="R30" s="657"/>
      <c r="S30" s="657"/>
      <c r="T30" s="657"/>
      <c r="U30" s="657"/>
      <c r="V30" s="657"/>
      <c r="W30" s="657"/>
      <c r="X30" s="657"/>
      <c r="Y30" s="657"/>
      <c r="Z30" s="657"/>
      <c r="AA30" s="658"/>
      <c r="AB30" s="658"/>
      <c r="AC30" s="658"/>
      <c r="AD30" s="658"/>
      <c r="AE30" s="658"/>
      <c r="AF30" s="658"/>
      <c r="AG30" s="658"/>
      <c r="AH30" s="658"/>
      <c r="AI30" s="658"/>
      <c r="AJ30" s="658"/>
      <c r="AK30" s="658"/>
      <c r="AL30" s="658"/>
    </row>
    <row r="31" spans="1:85" ht="16.5" customHeight="1">
      <c r="A31" s="43" t="s">
        <v>714</v>
      </c>
      <c r="B31" s="43"/>
      <c r="C31" s="43"/>
      <c r="D31" s="148" t="s">
        <v>715</v>
      </c>
      <c r="E31" s="146"/>
      <c r="F31" s="146"/>
      <c r="G31" s="146"/>
      <c r="H31" s="146"/>
      <c r="I31" s="146"/>
      <c r="J31" s="146"/>
      <c r="K31" s="146"/>
      <c r="L31" s="146"/>
      <c r="M31" s="146"/>
      <c r="N31" s="147"/>
      <c r="O31" s="657"/>
      <c r="P31" s="657"/>
      <c r="Q31" s="657"/>
      <c r="R31" s="657"/>
      <c r="S31" s="657"/>
      <c r="T31" s="657"/>
      <c r="U31" s="657"/>
      <c r="V31" s="657"/>
      <c r="W31" s="657"/>
      <c r="X31" s="657"/>
      <c r="Y31" s="657"/>
      <c r="Z31" s="657"/>
      <c r="AA31" s="658"/>
      <c r="AB31" s="658"/>
      <c r="AC31" s="658"/>
      <c r="AD31" s="658"/>
      <c r="AE31" s="658"/>
      <c r="AF31" s="658"/>
      <c r="AG31" s="658"/>
      <c r="AH31" s="658"/>
      <c r="AI31" s="658"/>
      <c r="AJ31" s="658"/>
      <c r="AK31" s="658"/>
      <c r="AL31" s="658"/>
    </row>
    <row r="32" spans="1:85" ht="16.5" customHeight="1">
      <c r="A32" s="43" t="s">
        <v>716</v>
      </c>
      <c r="B32" s="43"/>
      <c r="C32" s="43"/>
      <c r="D32" s="148" t="s">
        <v>717</v>
      </c>
      <c r="E32" s="146"/>
      <c r="F32" s="146"/>
      <c r="G32" s="146"/>
      <c r="H32" s="146"/>
      <c r="I32" s="146"/>
      <c r="J32" s="146"/>
      <c r="K32" s="146"/>
      <c r="L32" s="146"/>
      <c r="M32" s="146"/>
      <c r="N32" s="147"/>
      <c r="O32" s="657">
        <v>9593201</v>
      </c>
      <c r="P32" s="657"/>
      <c r="Q32" s="657"/>
      <c r="R32" s="657"/>
      <c r="S32" s="657"/>
      <c r="T32" s="657"/>
      <c r="U32" s="657">
        <v>9593201</v>
      </c>
      <c r="V32" s="657"/>
      <c r="W32" s="657"/>
      <c r="X32" s="657"/>
      <c r="Y32" s="657"/>
      <c r="Z32" s="657"/>
      <c r="AA32" s="658">
        <v>400</v>
      </c>
      <c r="AB32" s="658"/>
      <c r="AC32" s="658"/>
      <c r="AD32" s="658"/>
      <c r="AE32" s="658"/>
      <c r="AF32" s="658"/>
      <c r="AG32" s="658">
        <v>400</v>
      </c>
      <c r="AH32" s="658"/>
      <c r="AI32" s="658"/>
      <c r="AJ32" s="658"/>
      <c r="AK32" s="658"/>
      <c r="AL32" s="658"/>
    </row>
    <row r="33" spans="1:38" ht="16.5" customHeight="1">
      <c r="A33" s="43" t="s">
        <v>718</v>
      </c>
      <c r="B33" s="43"/>
      <c r="C33" s="43"/>
      <c r="D33" s="148" t="s">
        <v>719</v>
      </c>
      <c r="E33" s="146"/>
      <c r="F33" s="146"/>
      <c r="G33" s="146"/>
      <c r="H33" s="146"/>
      <c r="I33" s="146"/>
      <c r="J33" s="146"/>
      <c r="K33" s="146"/>
      <c r="L33" s="146"/>
      <c r="M33" s="146"/>
      <c r="N33" s="147"/>
      <c r="O33" s="657"/>
      <c r="P33" s="657"/>
      <c r="Q33" s="657"/>
      <c r="R33" s="657"/>
      <c r="S33" s="657"/>
      <c r="T33" s="657"/>
      <c r="U33" s="657"/>
      <c r="V33" s="657"/>
      <c r="W33" s="657"/>
      <c r="X33" s="657"/>
      <c r="Y33" s="657"/>
      <c r="Z33" s="657"/>
      <c r="AA33" s="658"/>
      <c r="AB33" s="658"/>
      <c r="AC33" s="658"/>
      <c r="AD33" s="658"/>
      <c r="AE33" s="658"/>
      <c r="AF33" s="658"/>
      <c r="AG33" s="658"/>
      <c r="AH33" s="658"/>
      <c r="AI33" s="658"/>
      <c r="AJ33" s="658"/>
      <c r="AK33" s="658"/>
      <c r="AL33" s="658"/>
    </row>
    <row r="34" spans="1:38" ht="16.5" customHeight="1">
      <c r="A34" s="43" t="s">
        <v>720</v>
      </c>
      <c r="B34" s="43"/>
      <c r="C34" s="43"/>
      <c r="D34" s="148" t="s">
        <v>721</v>
      </c>
      <c r="E34" s="146"/>
      <c r="F34" s="146"/>
      <c r="G34" s="146"/>
      <c r="H34" s="146"/>
      <c r="I34" s="146"/>
      <c r="J34" s="146"/>
      <c r="K34" s="146"/>
      <c r="L34" s="146"/>
      <c r="M34" s="146"/>
      <c r="N34" s="147"/>
      <c r="O34" s="657"/>
      <c r="P34" s="657"/>
      <c r="Q34" s="657"/>
      <c r="R34" s="657"/>
      <c r="S34" s="657"/>
      <c r="T34" s="657"/>
      <c r="U34" s="657"/>
      <c r="V34" s="657"/>
      <c r="W34" s="657"/>
      <c r="X34" s="657"/>
      <c r="Y34" s="657"/>
      <c r="Z34" s="657"/>
      <c r="AA34" s="658"/>
      <c r="AB34" s="658"/>
      <c r="AC34" s="658"/>
      <c r="AD34" s="658"/>
      <c r="AE34" s="658"/>
      <c r="AF34" s="658"/>
      <c r="AG34" s="658"/>
      <c r="AH34" s="658"/>
      <c r="AI34" s="658"/>
      <c r="AJ34" s="658"/>
      <c r="AK34" s="658"/>
      <c r="AL34" s="658"/>
    </row>
    <row r="35" spans="1:38" ht="16.5" customHeight="1">
      <c r="A35" s="43" t="s">
        <v>722</v>
      </c>
      <c r="B35" s="43"/>
      <c r="C35" s="43"/>
      <c r="D35" s="148" t="s">
        <v>723</v>
      </c>
      <c r="E35" s="146"/>
      <c r="F35" s="146"/>
      <c r="G35" s="146"/>
      <c r="H35" s="146"/>
      <c r="I35" s="146"/>
      <c r="J35" s="146"/>
      <c r="K35" s="146"/>
      <c r="L35" s="146"/>
      <c r="M35" s="146"/>
      <c r="N35" s="147"/>
      <c r="O35" s="657"/>
      <c r="P35" s="657"/>
      <c r="Q35" s="657"/>
      <c r="R35" s="657"/>
      <c r="S35" s="657"/>
      <c r="T35" s="657"/>
      <c r="U35" s="657"/>
      <c r="V35" s="657"/>
      <c r="W35" s="657"/>
      <c r="X35" s="657"/>
      <c r="Y35" s="657"/>
      <c r="Z35" s="657"/>
      <c r="AA35" s="658"/>
      <c r="AB35" s="658"/>
      <c r="AC35" s="658"/>
      <c r="AD35" s="658"/>
      <c r="AE35" s="658"/>
      <c r="AF35" s="658"/>
      <c r="AG35" s="658"/>
      <c r="AH35" s="658"/>
      <c r="AI35" s="658"/>
      <c r="AJ35" s="658"/>
      <c r="AK35" s="658"/>
      <c r="AL35" s="658"/>
    </row>
    <row r="36" spans="1:38" ht="16.5" customHeight="1">
      <c r="A36" s="43" t="s">
        <v>724</v>
      </c>
      <c r="B36" s="43"/>
      <c r="C36" s="43"/>
      <c r="D36" s="148" t="s">
        <v>725</v>
      </c>
      <c r="E36" s="146"/>
      <c r="F36" s="146"/>
      <c r="G36" s="146"/>
      <c r="H36" s="146"/>
      <c r="I36" s="146"/>
      <c r="J36" s="146"/>
      <c r="K36" s="146"/>
      <c r="L36" s="146"/>
      <c r="M36" s="146"/>
      <c r="N36" s="147"/>
      <c r="O36" s="657"/>
      <c r="P36" s="657"/>
      <c r="Q36" s="657"/>
      <c r="R36" s="657"/>
      <c r="S36" s="657"/>
      <c r="T36" s="657"/>
      <c r="U36" s="657"/>
      <c r="V36" s="657"/>
      <c r="W36" s="657"/>
      <c r="X36" s="657"/>
      <c r="Y36" s="657"/>
      <c r="Z36" s="657"/>
      <c r="AA36" s="658"/>
      <c r="AB36" s="658"/>
      <c r="AC36" s="658"/>
      <c r="AD36" s="658"/>
      <c r="AE36" s="658"/>
      <c r="AF36" s="658"/>
      <c r="AG36" s="658"/>
      <c r="AH36" s="658"/>
      <c r="AI36" s="658"/>
      <c r="AJ36" s="658"/>
      <c r="AK36" s="658"/>
      <c r="AL36" s="658"/>
    </row>
    <row r="37" spans="1:38" ht="16.5" customHeight="1">
      <c r="A37" s="43" t="s">
        <v>726</v>
      </c>
      <c r="B37" s="43"/>
      <c r="C37" s="43"/>
      <c r="D37" s="164" t="s">
        <v>727</v>
      </c>
      <c r="E37" s="146"/>
      <c r="F37" s="146"/>
      <c r="G37" s="146"/>
      <c r="H37" s="146"/>
      <c r="I37" s="146"/>
      <c r="J37" s="146"/>
      <c r="K37" s="146"/>
      <c r="L37" s="146"/>
      <c r="M37" s="146"/>
      <c r="N37" s="147"/>
      <c r="O37" s="657"/>
      <c r="P37" s="657"/>
      <c r="Q37" s="657"/>
      <c r="R37" s="657"/>
      <c r="S37" s="657"/>
      <c r="T37" s="657"/>
      <c r="U37" s="657"/>
      <c r="V37" s="657"/>
      <c r="W37" s="657"/>
      <c r="X37" s="657"/>
      <c r="Y37" s="657"/>
      <c r="Z37" s="657"/>
      <c r="AA37" s="658"/>
      <c r="AB37" s="658"/>
      <c r="AC37" s="658"/>
      <c r="AD37" s="658"/>
      <c r="AE37" s="658"/>
      <c r="AF37" s="658"/>
      <c r="AG37" s="658"/>
      <c r="AH37" s="658"/>
      <c r="AI37" s="658"/>
      <c r="AJ37" s="658"/>
      <c r="AK37" s="658"/>
      <c r="AL37" s="658"/>
    </row>
    <row r="38" spans="1:38" ht="16.5" customHeight="1">
      <c r="A38" s="43" t="s">
        <v>728</v>
      </c>
      <c r="B38" s="43"/>
      <c r="C38" s="43"/>
      <c r="D38" s="148" t="s">
        <v>729</v>
      </c>
      <c r="E38" s="146"/>
      <c r="F38" s="146"/>
      <c r="G38" s="146"/>
      <c r="H38" s="146"/>
      <c r="I38" s="146"/>
      <c r="J38" s="146"/>
      <c r="K38" s="146"/>
      <c r="L38" s="146"/>
      <c r="M38" s="146"/>
      <c r="N38" s="147"/>
      <c r="O38" s="657"/>
      <c r="P38" s="657"/>
      <c r="Q38" s="657"/>
      <c r="R38" s="657"/>
      <c r="S38" s="657"/>
      <c r="T38" s="657"/>
      <c r="U38" s="657"/>
      <c r="V38" s="657"/>
      <c r="W38" s="657"/>
      <c r="X38" s="657"/>
      <c r="Y38" s="657"/>
      <c r="Z38" s="657"/>
      <c r="AA38" s="658"/>
      <c r="AB38" s="658"/>
      <c r="AC38" s="658"/>
      <c r="AD38" s="658"/>
      <c r="AE38" s="658"/>
      <c r="AF38" s="658"/>
      <c r="AG38" s="658"/>
      <c r="AH38" s="658"/>
      <c r="AI38" s="658"/>
      <c r="AJ38" s="658"/>
      <c r="AK38" s="658"/>
      <c r="AL38" s="658"/>
    </row>
    <row r="39" spans="1:38" ht="16.5" customHeight="1">
      <c r="A39" s="43" t="s">
        <v>730</v>
      </c>
      <c r="B39" s="43"/>
      <c r="C39" s="43"/>
      <c r="D39" s="148" t="s">
        <v>731</v>
      </c>
      <c r="E39" s="146"/>
      <c r="F39" s="146"/>
      <c r="G39" s="146"/>
      <c r="H39" s="146"/>
      <c r="I39" s="146"/>
      <c r="J39" s="146"/>
      <c r="K39" s="146"/>
      <c r="L39" s="146"/>
      <c r="M39" s="146"/>
      <c r="N39" s="147"/>
      <c r="O39" s="657"/>
      <c r="P39" s="657"/>
      <c r="Q39" s="657"/>
      <c r="R39" s="657"/>
      <c r="S39" s="657"/>
      <c r="T39" s="657"/>
      <c r="U39" s="657"/>
      <c r="V39" s="657"/>
      <c r="W39" s="657"/>
      <c r="X39" s="657"/>
      <c r="Y39" s="657"/>
      <c r="Z39" s="657"/>
      <c r="AA39" s="658"/>
      <c r="AB39" s="658"/>
      <c r="AC39" s="658"/>
      <c r="AD39" s="658"/>
      <c r="AE39" s="658"/>
      <c r="AF39" s="658"/>
      <c r="AG39" s="658"/>
      <c r="AH39" s="658"/>
      <c r="AI39" s="658"/>
      <c r="AJ39" s="658"/>
      <c r="AK39" s="658"/>
      <c r="AL39" s="658"/>
    </row>
    <row r="40" spans="1:38" ht="16.5" customHeight="1">
      <c r="A40" s="43" t="s">
        <v>732</v>
      </c>
      <c r="B40" s="43"/>
      <c r="C40" s="43"/>
      <c r="D40" s="148" t="s">
        <v>733</v>
      </c>
      <c r="E40" s="146"/>
      <c r="F40" s="146"/>
      <c r="G40" s="146"/>
      <c r="H40" s="146"/>
      <c r="I40" s="146"/>
      <c r="J40" s="146"/>
      <c r="K40" s="146"/>
      <c r="L40" s="146"/>
      <c r="M40" s="146"/>
      <c r="N40" s="147"/>
      <c r="O40" s="657"/>
      <c r="P40" s="657"/>
      <c r="Q40" s="657"/>
      <c r="R40" s="657"/>
      <c r="S40" s="657"/>
      <c r="T40" s="657"/>
      <c r="U40" s="657"/>
      <c r="V40" s="657"/>
      <c r="W40" s="657"/>
      <c r="X40" s="657"/>
      <c r="Y40" s="657"/>
      <c r="Z40" s="657"/>
      <c r="AA40" s="658"/>
      <c r="AB40" s="658"/>
      <c r="AC40" s="658"/>
      <c r="AD40" s="658"/>
      <c r="AE40" s="658"/>
      <c r="AF40" s="658"/>
      <c r="AG40" s="658"/>
      <c r="AH40" s="658"/>
      <c r="AI40" s="658"/>
      <c r="AJ40" s="658"/>
      <c r="AK40" s="658"/>
      <c r="AL40" s="658"/>
    </row>
    <row r="41" spans="1:38" ht="16.5" customHeight="1">
      <c r="A41" s="43" t="s">
        <v>734</v>
      </c>
      <c r="B41" s="43"/>
      <c r="C41" s="43"/>
      <c r="D41" s="148" t="s">
        <v>735</v>
      </c>
      <c r="E41" s="146"/>
      <c r="F41" s="146"/>
      <c r="G41" s="146"/>
      <c r="H41" s="146"/>
      <c r="I41" s="146"/>
      <c r="J41" s="146"/>
      <c r="K41" s="146"/>
      <c r="L41" s="146"/>
      <c r="M41" s="146"/>
      <c r="N41" s="147"/>
      <c r="O41" s="657"/>
      <c r="P41" s="657"/>
      <c r="Q41" s="657"/>
      <c r="R41" s="657"/>
      <c r="S41" s="657"/>
      <c r="T41" s="657"/>
      <c r="U41" s="657"/>
      <c r="V41" s="657"/>
      <c r="W41" s="657"/>
      <c r="X41" s="657"/>
      <c r="Y41" s="657"/>
      <c r="Z41" s="657"/>
      <c r="AA41" s="658"/>
      <c r="AB41" s="658"/>
      <c r="AC41" s="658"/>
      <c r="AD41" s="658"/>
      <c r="AE41" s="658"/>
      <c r="AF41" s="658"/>
      <c r="AG41" s="658"/>
      <c r="AH41" s="658"/>
      <c r="AI41" s="658"/>
      <c r="AJ41" s="658"/>
      <c r="AK41" s="658"/>
      <c r="AL41" s="658"/>
    </row>
    <row r="42" spans="1:38" ht="16.5" customHeight="1">
      <c r="A42" s="43" t="s">
        <v>736</v>
      </c>
      <c r="B42" s="43"/>
      <c r="C42" s="43"/>
      <c r="D42" s="148" t="s">
        <v>737</v>
      </c>
      <c r="E42" s="146"/>
      <c r="F42" s="146"/>
      <c r="G42" s="146"/>
      <c r="H42" s="146"/>
      <c r="I42" s="146"/>
      <c r="J42" s="146"/>
      <c r="K42" s="146"/>
      <c r="L42" s="146"/>
      <c r="M42" s="146"/>
      <c r="N42" s="147"/>
      <c r="O42" s="657"/>
      <c r="P42" s="657"/>
      <c r="Q42" s="657"/>
      <c r="R42" s="657"/>
      <c r="S42" s="657"/>
      <c r="T42" s="657"/>
      <c r="U42" s="657"/>
      <c r="V42" s="657"/>
      <c r="W42" s="657"/>
      <c r="X42" s="657"/>
      <c r="Y42" s="657"/>
      <c r="Z42" s="657"/>
      <c r="AA42" s="658"/>
      <c r="AB42" s="658"/>
      <c r="AC42" s="658"/>
      <c r="AD42" s="658"/>
      <c r="AE42" s="658"/>
      <c r="AF42" s="658"/>
      <c r="AG42" s="658"/>
      <c r="AH42" s="658"/>
      <c r="AI42" s="658"/>
      <c r="AJ42" s="658"/>
      <c r="AK42" s="658"/>
      <c r="AL42" s="658"/>
    </row>
    <row r="43" spans="1:38" ht="16.5" customHeight="1">
      <c r="A43" s="43" t="s">
        <v>738</v>
      </c>
      <c r="B43" s="43"/>
      <c r="C43" s="43"/>
      <c r="D43" s="148" t="s">
        <v>739</v>
      </c>
      <c r="E43" s="146"/>
      <c r="F43" s="146"/>
      <c r="G43" s="146"/>
      <c r="H43" s="146"/>
      <c r="I43" s="146"/>
      <c r="J43" s="146"/>
      <c r="K43" s="146"/>
      <c r="L43" s="146"/>
      <c r="M43" s="146"/>
      <c r="N43" s="147"/>
      <c r="O43" s="657"/>
      <c r="P43" s="657"/>
      <c r="Q43" s="657"/>
      <c r="R43" s="657"/>
      <c r="S43" s="657"/>
      <c r="T43" s="657"/>
      <c r="U43" s="657"/>
      <c r="V43" s="657"/>
      <c r="W43" s="657"/>
      <c r="X43" s="657"/>
      <c r="Y43" s="657"/>
      <c r="Z43" s="657"/>
      <c r="AA43" s="658"/>
      <c r="AB43" s="658"/>
      <c r="AC43" s="658"/>
      <c r="AD43" s="658"/>
      <c r="AE43" s="658"/>
      <c r="AF43" s="658"/>
      <c r="AG43" s="658"/>
      <c r="AH43" s="658"/>
      <c r="AI43" s="658"/>
      <c r="AJ43" s="658"/>
      <c r="AK43" s="658"/>
      <c r="AL43" s="658"/>
    </row>
    <row r="44" spans="1:38" ht="16.5" customHeight="1">
      <c r="A44" s="43" t="s">
        <v>740</v>
      </c>
      <c r="B44" s="43"/>
      <c r="C44" s="43"/>
      <c r="D44" s="148" t="s">
        <v>741</v>
      </c>
      <c r="E44" s="146"/>
      <c r="F44" s="146"/>
      <c r="G44" s="146"/>
      <c r="H44" s="146"/>
      <c r="I44" s="146"/>
      <c r="J44" s="146"/>
      <c r="K44" s="146"/>
      <c r="L44" s="146"/>
      <c r="M44" s="146"/>
      <c r="N44" s="147"/>
      <c r="O44" s="657"/>
      <c r="P44" s="657"/>
      <c r="Q44" s="657"/>
      <c r="R44" s="657"/>
      <c r="S44" s="657"/>
      <c r="T44" s="657"/>
      <c r="U44" s="657"/>
      <c r="V44" s="657"/>
      <c r="W44" s="657"/>
      <c r="X44" s="657"/>
      <c r="Y44" s="657"/>
      <c r="Z44" s="657"/>
      <c r="AA44" s="658"/>
      <c r="AB44" s="658"/>
      <c r="AC44" s="658"/>
      <c r="AD44" s="658"/>
      <c r="AE44" s="658"/>
      <c r="AF44" s="658"/>
      <c r="AG44" s="658"/>
      <c r="AH44" s="658"/>
      <c r="AI44" s="658"/>
      <c r="AJ44" s="658"/>
      <c r="AK44" s="658"/>
      <c r="AL44" s="658"/>
    </row>
    <row r="45" spans="1:38" ht="16.5" customHeight="1">
      <c r="A45" s="43" t="s">
        <v>742</v>
      </c>
      <c r="B45" s="43"/>
      <c r="C45" s="43"/>
      <c r="D45" s="148" t="s">
        <v>743</v>
      </c>
      <c r="E45" s="146"/>
      <c r="F45" s="146"/>
      <c r="G45" s="146"/>
      <c r="H45" s="146"/>
      <c r="I45" s="146"/>
      <c r="J45" s="146"/>
      <c r="K45" s="146"/>
      <c r="L45" s="146"/>
      <c r="M45" s="146"/>
      <c r="N45" s="147"/>
      <c r="O45" s="657"/>
      <c r="P45" s="657"/>
      <c r="Q45" s="657"/>
      <c r="R45" s="657"/>
      <c r="S45" s="657"/>
      <c r="T45" s="657"/>
      <c r="U45" s="657"/>
      <c r="V45" s="657"/>
      <c r="W45" s="657"/>
      <c r="X45" s="657"/>
      <c r="Y45" s="657"/>
      <c r="Z45" s="657"/>
      <c r="AA45" s="658"/>
      <c r="AB45" s="658"/>
      <c r="AC45" s="658"/>
      <c r="AD45" s="658"/>
      <c r="AE45" s="658"/>
      <c r="AF45" s="658"/>
      <c r="AG45" s="658"/>
      <c r="AH45" s="658"/>
      <c r="AI45" s="658"/>
      <c r="AJ45" s="658"/>
      <c r="AK45" s="658"/>
      <c r="AL45" s="658"/>
    </row>
    <row r="46" spans="1:38" ht="16.5" customHeight="1">
      <c r="A46" s="43" t="s">
        <v>1039</v>
      </c>
      <c r="B46" s="43"/>
      <c r="C46" s="43"/>
      <c r="D46" s="148" t="s">
        <v>1038</v>
      </c>
      <c r="E46" s="146"/>
      <c r="F46" s="146"/>
      <c r="G46" s="146"/>
      <c r="H46" s="146"/>
      <c r="I46" s="146"/>
      <c r="J46" s="146"/>
      <c r="K46" s="146"/>
      <c r="L46" s="146"/>
      <c r="M46" s="146"/>
      <c r="N46" s="147"/>
      <c r="O46" s="657"/>
      <c r="P46" s="657"/>
      <c r="Q46" s="657"/>
      <c r="R46" s="657"/>
      <c r="S46" s="657"/>
      <c r="T46" s="657"/>
      <c r="U46" s="657"/>
      <c r="V46" s="657"/>
      <c r="W46" s="657"/>
      <c r="X46" s="657"/>
      <c r="Y46" s="657"/>
      <c r="Z46" s="657"/>
      <c r="AA46" s="658"/>
      <c r="AB46" s="658"/>
      <c r="AC46" s="658"/>
      <c r="AD46" s="658"/>
      <c r="AE46" s="658"/>
      <c r="AF46" s="658"/>
      <c r="AG46" s="658"/>
      <c r="AH46" s="658"/>
      <c r="AI46" s="658"/>
      <c r="AJ46" s="658"/>
      <c r="AK46" s="658"/>
      <c r="AL46" s="658"/>
    </row>
    <row r="47" spans="1:38" ht="16.5" customHeight="1">
      <c r="A47" s="43" t="s">
        <v>744</v>
      </c>
      <c r="B47" s="43"/>
      <c r="C47" s="43"/>
      <c r="D47" s="148" t="s">
        <v>1040</v>
      </c>
      <c r="E47" s="146"/>
      <c r="F47" s="146"/>
      <c r="G47" s="146"/>
      <c r="H47" s="146"/>
      <c r="I47" s="146"/>
      <c r="J47" s="146"/>
      <c r="K47" s="146"/>
      <c r="L47" s="146"/>
      <c r="M47" s="146"/>
      <c r="N47" s="147"/>
      <c r="O47" s="657">
        <v>605850</v>
      </c>
      <c r="P47" s="657"/>
      <c r="Q47" s="657"/>
      <c r="R47" s="657"/>
      <c r="S47" s="657"/>
      <c r="T47" s="657"/>
      <c r="U47" s="657">
        <v>605850</v>
      </c>
      <c r="V47" s="657"/>
      <c r="W47" s="657"/>
      <c r="X47" s="657"/>
      <c r="Y47" s="657"/>
      <c r="Z47" s="657"/>
      <c r="AA47" s="658">
        <v>0</v>
      </c>
      <c r="AB47" s="658"/>
      <c r="AC47" s="658"/>
      <c r="AD47" s="658"/>
      <c r="AE47" s="658"/>
      <c r="AF47" s="658"/>
      <c r="AG47" s="658">
        <v>0</v>
      </c>
      <c r="AH47" s="658"/>
      <c r="AI47" s="658"/>
      <c r="AJ47" s="658"/>
      <c r="AK47" s="658"/>
      <c r="AL47" s="658"/>
    </row>
    <row r="48" spans="1:38" ht="16.5" customHeight="1">
      <c r="A48" s="43" t="s">
        <v>745</v>
      </c>
      <c r="B48" s="43"/>
      <c r="C48" s="43"/>
      <c r="D48" s="145" t="s">
        <v>746</v>
      </c>
      <c r="E48" s="146"/>
      <c r="F48" s="146"/>
      <c r="G48" s="146"/>
      <c r="H48" s="146"/>
      <c r="I48" s="146"/>
      <c r="J48" s="146"/>
      <c r="K48" s="146"/>
      <c r="L48" s="146"/>
      <c r="M48" s="146"/>
      <c r="N48" s="147"/>
      <c r="O48" s="659">
        <f>O10-O18</f>
        <v>-98499051</v>
      </c>
      <c r="P48" s="659"/>
      <c r="Q48" s="659"/>
      <c r="R48" s="659"/>
      <c r="S48" s="659"/>
      <c r="T48" s="659"/>
      <c r="U48" s="659">
        <f>U10-U18</f>
        <v>-98499051</v>
      </c>
      <c r="V48" s="659"/>
      <c r="W48" s="659"/>
      <c r="X48" s="659"/>
      <c r="Y48" s="659"/>
      <c r="Z48" s="659"/>
      <c r="AA48" s="660">
        <f>AA10-AA18</f>
        <v>-4400</v>
      </c>
      <c r="AB48" s="660"/>
      <c r="AC48" s="660"/>
      <c r="AD48" s="660"/>
      <c r="AE48" s="660"/>
      <c r="AF48" s="660"/>
      <c r="AG48" s="660">
        <f>AG10-AG18</f>
        <v>-4400</v>
      </c>
      <c r="AH48" s="660"/>
      <c r="AI48" s="660"/>
      <c r="AJ48" s="660"/>
      <c r="AK48" s="660"/>
      <c r="AL48" s="660"/>
    </row>
    <row r="49" spans="1:38" ht="16.5" customHeight="1">
      <c r="A49" s="43" t="s">
        <v>747</v>
      </c>
      <c r="B49" s="43"/>
      <c r="C49" s="43"/>
      <c r="D49" s="145" t="s">
        <v>748</v>
      </c>
      <c r="E49" s="146"/>
      <c r="F49" s="146"/>
      <c r="G49" s="146"/>
      <c r="H49" s="146"/>
      <c r="I49" s="146"/>
      <c r="J49" s="146"/>
      <c r="K49" s="146"/>
      <c r="L49" s="146"/>
      <c r="M49" s="146"/>
      <c r="N49" s="147"/>
      <c r="O49" s="659">
        <f>+O50+O51+O52+O53+O54+O55+O56+O57+O58+O59</f>
        <v>495278</v>
      </c>
      <c r="P49" s="659"/>
      <c r="Q49" s="659"/>
      <c r="R49" s="659"/>
      <c r="S49" s="659"/>
      <c r="T49" s="659"/>
      <c r="U49" s="659">
        <f>+U50+U51+U52+U53+U54+U55+U56+U57+U58+U59</f>
        <v>495278</v>
      </c>
      <c r="V49" s="659"/>
      <c r="W49" s="659"/>
      <c r="X49" s="659"/>
      <c r="Y49" s="659"/>
      <c r="Z49" s="659"/>
      <c r="AA49" s="660">
        <f>+AA50+AA51+AA52+AA53+AA54+AA55+AA56+AA57+AA58+AA59</f>
        <v>69041</v>
      </c>
      <c r="AB49" s="660"/>
      <c r="AC49" s="660"/>
      <c r="AD49" s="660"/>
      <c r="AE49" s="660"/>
      <c r="AF49" s="660"/>
      <c r="AG49" s="660">
        <f>+AG50+AG51+AG52+AG53+AG54+AG55+AG56+AG57+AG58+AG59</f>
        <v>69041</v>
      </c>
      <c r="AH49" s="660"/>
      <c r="AI49" s="660"/>
      <c r="AJ49" s="660"/>
      <c r="AK49" s="660"/>
      <c r="AL49" s="660"/>
    </row>
    <row r="50" spans="1:38" ht="16.5" customHeight="1">
      <c r="A50" s="43" t="s">
        <v>749</v>
      </c>
      <c r="B50" s="43"/>
      <c r="C50" s="43"/>
      <c r="D50" s="148" t="s">
        <v>750</v>
      </c>
      <c r="E50" s="146"/>
      <c r="F50" s="146"/>
      <c r="G50" s="146"/>
      <c r="H50" s="146"/>
      <c r="I50" s="146"/>
      <c r="J50" s="146"/>
      <c r="K50" s="146"/>
      <c r="L50" s="146"/>
      <c r="M50" s="146"/>
      <c r="N50" s="147"/>
      <c r="O50" s="657">
        <v>495278</v>
      </c>
      <c r="P50" s="657"/>
      <c r="Q50" s="657"/>
      <c r="R50" s="657"/>
      <c r="S50" s="657"/>
      <c r="T50" s="657"/>
      <c r="U50" s="657">
        <v>495278</v>
      </c>
      <c r="V50" s="657"/>
      <c r="W50" s="657"/>
      <c r="X50" s="657"/>
      <c r="Y50" s="657"/>
      <c r="Z50" s="657"/>
      <c r="AA50" s="658">
        <v>69041</v>
      </c>
      <c r="AB50" s="658"/>
      <c r="AC50" s="658"/>
      <c r="AD50" s="658"/>
      <c r="AE50" s="658"/>
      <c r="AF50" s="658"/>
      <c r="AG50" s="658">
        <v>69041</v>
      </c>
      <c r="AH50" s="658"/>
      <c r="AI50" s="658"/>
      <c r="AJ50" s="658"/>
      <c r="AK50" s="658"/>
      <c r="AL50" s="658"/>
    </row>
    <row r="51" spans="1:38" ht="16.5" customHeight="1">
      <c r="A51" s="43" t="s">
        <v>751</v>
      </c>
      <c r="B51" s="43"/>
      <c r="C51" s="43"/>
      <c r="D51" s="148" t="s">
        <v>752</v>
      </c>
      <c r="E51" s="146"/>
      <c r="F51" s="146"/>
      <c r="G51" s="146"/>
      <c r="H51" s="146"/>
      <c r="I51" s="146"/>
      <c r="J51" s="146"/>
      <c r="K51" s="146"/>
      <c r="L51" s="146"/>
      <c r="M51" s="146"/>
      <c r="N51" s="147"/>
      <c r="O51" s="657"/>
      <c r="P51" s="657"/>
      <c r="Q51" s="657"/>
      <c r="R51" s="657"/>
      <c r="S51" s="657"/>
      <c r="T51" s="657"/>
      <c r="U51" s="657"/>
      <c r="V51" s="657"/>
      <c r="W51" s="657"/>
      <c r="X51" s="657"/>
      <c r="Y51" s="657"/>
      <c r="Z51" s="657"/>
      <c r="AA51" s="658"/>
      <c r="AB51" s="658"/>
      <c r="AC51" s="658"/>
      <c r="AD51" s="658"/>
      <c r="AE51" s="658"/>
      <c r="AF51" s="658"/>
      <c r="AG51" s="658"/>
      <c r="AH51" s="658"/>
      <c r="AI51" s="658"/>
      <c r="AJ51" s="658"/>
      <c r="AK51" s="658"/>
      <c r="AL51" s="658"/>
    </row>
    <row r="52" spans="1:38" ht="16.5" customHeight="1">
      <c r="A52" s="43" t="s">
        <v>753</v>
      </c>
      <c r="B52" s="43"/>
      <c r="C52" s="43"/>
      <c r="D52" s="148" t="s">
        <v>754</v>
      </c>
      <c r="E52" s="146"/>
      <c r="F52" s="146"/>
      <c r="G52" s="146"/>
      <c r="H52" s="146"/>
      <c r="I52" s="146"/>
      <c r="J52" s="146"/>
      <c r="K52" s="146"/>
      <c r="L52" s="146"/>
      <c r="M52" s="146"/>
      <c r="N52" s="147"/>
      <c r="O52" s="657"/>
      <c r="P52" s="657"/>
      <c r="Q52" s="657"/>
      <c r="R52" s="657"/>
      <c r="S52" s="657"/>
      <c r="T52" s="657"/>
      <c r="U52" s="657"/>
      <c r="V52" s="657"/>
      <c r="W52" s="657"/>
      <c r="X52" s="657"/>
      <c r="Y52" s="657"/>
      <c r="Z52" s="657"/>
      <c r="AA52" s="658"/>
      <c r="AB52" s="658"/>
      <c r="AC52" s="658"/>
      <c r="AD52" s="658"/>
      <c r="AE52" s="658"/>
      <c r="AF52" s="658"/>
      <c r="AG52" s="658"/>
      <c r="AH52" s="658"/>
      <c r="AI52" s="658"/>
      <c r="AJ52" s="658"/>
      <c r="AK52" s="658"/>
      <c r="AL52" s="658"/>
    </row>
    <row r="53" spans="1:38" ht="16.5" customHeight="1">
      <c r="A53" s="43" t="s">
        <v>755</v>
      </c>
      <c r="B53" s="43"/>
      <c r="C53" s="43"/>
      <c r="D53" s="148" t="s">
        <v>756</v>
      </c>
      <c r="E53" s="146"/>
      <c r="F53" s="146"/>
      <c r="G53" s="146"/>
      <c r="H53" s="146"/>
      <c r="I53" s="146"/>
      <c r="J53" s="146"/>
      <c r="K53" s="146"/>
      <c r="L53" s="146"/>
      <c r="M53" s="146"/>
      <c r="N53" s="147"/>
      <c r="O53" s="657"/>
      <c r="P53" s="657"/>
      <c r="Q53" s="657"/>
      <c r="R53" s="657"/>
      <c r="S53" s="657"/>
      <c r="T53" s="657"/>
      <c r="U53" s="657"/>
      <c r="V53" s="657"/>
      <c r="W53" s="657"/>
      <c r="X53" s="657"/>
      <c r="Y53" s="657"/>
      <c r="Z53" s="657"/>
      <c r="AA53" s="658"/>
      <c r="AB53" s="658"/>
      <c r="AC53" s="658"/>
      <c r="AD53" s="658"/>
      <c r="AE53" s="658"/>
      <c r="AF53" s="658"/>
      <c r="AG53" s="658"/>
      <c r="AH53" s="658"/>
      <c r="AI53" s="658"/>
      <c r="AJ53" s="658"/>
      <c r="AK53" s="658"/>
      <c r="AL53" s="658"/>
    </row>
    <row r="54" spans="1:38" ht="16.5" customHeight="1">
      <c r="A54" s="43" t="s">
        <v>757</v>
      </c>
      <c r="B54" s="43"/>
      <c r="C54" s="43"/>
      <c r="D54" s="148" t="s">
        <v>758</v>
      </c>
      <c r="E54" s="146"/>
      <c r="F54" s="146"/>
      <c r="G54" s="146"/>
      <c r="H54" s="146"/>
      <c r="I54" s="146"/>
      <c r="J54" s="146"/>
      <c r="K54" s="146"/>
      <c r="L54" s="146"/>
      <c r="M54" s="146"/>
      <c r="N54" s="147"/>
      <c r="O54" s="657"/>
      <c r="P54" s="657"/>
      <c r="Q54" s="657"/>
      <c r="R54" s="657"/>
      <c r="S54" s="657"/>
      <c r="T54" s="657"/>
      <c r="U54" s="657"/>
      <c r="V54" s="657"/>
      <c r="W54" s="657"/>
      <c r="X54" s="657"/>
      <c r="Y54" s="657"/>
      <c r="Z54" s="657"/>
      <c r="AA54" s="658"/>
      <c r="AB54" s="658"/>
      <c r="AC54" s="658"/>
      <c r="AD54" s="658"/>
      <c r="AE54" s="658"/>
      <c r="AF54" s="658"/>
      <c r="AG54" s="658"/>
      <c r="AH54" s="658"/>
      <c r="AI54" s="658"/>
      <c r="AJ54" s="658"/>
      <c r="AK54" s="658"/>
      <c r="AL54" s="658"/>
    </row>
    <row r="55" spans="1:38" ht="16.5" customHeight="1">
      <c r="A55" s="43" t="s">
        <v>759</v>
      </c>
      <c r="B55" s="43"/>
      <c r="C55" s="43"/>
      <c r="D55" s="148" t="s">
        <v>760</v>
      </c>
      <c r="E55" s="146"/>
      <c r="F55" s="146"/>
      <c r="G55" s="146"/>
      <c r="H55" s="146"/>
      <c r="I55" s="146"/>
      <c r="J55" s="146"/>
      <c r="K55" s="146"/>
      <c r="L55" s="146"/>
      <c r="M55" s="146"/>
      <c r="N55" s="147"/>
      <c r="O55" s="657"/>
      <c r="P55" s="657"/>
      <c r="Q55" s="657"/>
      <c r="R55" s="657"/>
      <c r="S55" s="657"/>
      <c r="T55" s="657"/>
      <c r="U55" s="657"/>
      <c r="V55" s="657"/>
      <c r="W55" s="657"/>
      <c r="X55" s="657"/>
      <c r="Y55" s="657"/>
      <c r="Z55" s="657"/>
      <c r="AA55" s="658"/>
      <c r="AB55" s="658"/>
      <c r="AC55" s="658"/>
      <c r="AD55" s="658"/>
      <c r="AE55" s="658"/>
      <c r="AF55" s="658"/>
      <c r="AG55" s="658"/>
      <c r="AH55" s="658"/>
      <c r="AI55" s="658"/>
      <c r="AJ55" s="658"/>
      <c r="AK55" s="658"/>
      <c r="AL55" s="658"/>
    </row>
    <row r="56" spans="1:38" ht="16.5" customHeight="1">
      <c r="A56" s="43" t="s">
        <v>761</v>
      </c>
      <c r="B56" s="43"/>
      <c r="C56" s="43"/>
      <c r="D56" s="148" t="s">
        <v>762</v>
      </c>
      <c r="E56" s="146"/>
      <c r="F56" s="146"/>
      <c r="G56" s="146"/>
      <c r="H56" s="146"/>
      <c r="I56" s="146"/>
      <c r="J56" s="146"/>
      <c r="K56" s="146"/>
      <c r="L56" s="146"/>
      <c r="M56" s="146"/>
      <c r="N56" s="147"/>
      <c r="O56" s="657"/>
      <c r="P56" s="657"/>
      <c r="Q56" s="657"/>
      <c r="R56" s="657"/>
      <c r="S56" s="657"/>
      <c r="T56" s="657"/>
      <c r="U56" s="657"/>
      <c r="V56" s="657"/>
      <c r="W56" s="657"/>
      <c r="X56" s="657"/>
      <c r="Y56" s="657"/>
      <c r="Z56" s="657"/>
      <c r="AA56" s="658"/>
      <c r="AB56" s="658"/>
      <c r="AC56" s="658"/>
      <c r="AD56" s="658"/>
      <c r="AE56" s="658"/>
      <c r="AF56" s="658"/>
      <c r="AG56" s="658"/>
      <c r="AH56" s="658"/>
      <c r="AI56" s="658"/>
      <c r="AJ56" s="658"/>
      <c r="AK56" s="658"/>
      <c r="AL56" s="658"/>
    </row>
    <row r="57" spans="1:38" ht="16.5" customHeight="1">
      <c r="A57" s="43" t="s">
        <v>763</v>
      </c>
      <c r="B57" s="43"/>
      <c r="C57" s="43"/>
      <c r="D57" s="148" t="s">
        <v>764</v>
      </c>
      <c r="E57" s="146"/>
      <c r="F57" s="146"/>
      <c r="G57" s="146"/>
      <c r="H57" s="146"/>
      <c r="I57" s="146"/>
      <c r="J57" s="146"/>
      <c r="K57" s="146"/>
      <c r="L57" s="146"/>
      <c r="M57" s="146"/>
      <c r="N57" s="147"/>
      <c r="O57" s="657"/>
      <c r="P57" s="657"/>
      <c r="Q57" s="657"/>
      <c r="R57" s="657"/>
      <c r="S57" s="657"/>
      <c r="T57" s="657"/>
      <c r="U57" s="657"/>
      <c r="V57" s="657"/>
      <c r="W57" s="657"/>
      <c r="X57" s="657"/>
      <c r="Y57" s="657"/>
      <c r="Z57" s="657"/>
      <c r="AA57" s="658"/>
      <c r="AB57" s="658"/>
      <c r="AC57" s="658"/>
      <c r="AD57" s="658"/>
      <c r="AE57" s="658"/>
      <c r="AF57" s="658"/>
      <c r="AG57" s="658"/>
      <c r="AH57" s="658"/>
      <c r="AI57" s="658"/>
      <c r="AJ57" s="658"/>
      <c r="AK57" s="658"/>
      <c r="AL57" s="658"/>
    </row>
    <row r="58" spans="1:38" ht="16.5" customHeight="1">
      <c r="A58" s="43" t="s">
        <v>765</v>
      </c>
      <c r="B58" s="43"/>
      <c r="C58" s="43"/>
      <c r="D58" s="148" t="s">
        <v>766</v>
      </c>
      <c r="E58" s="146"/>
      <c r="F58" s="146"/>
      <c r="G58" s="146"/>
      <c r="H58" s="146"/>
      <c r="I58" s="146"/>
      <c r="J58" s="146"/>
      <c r="K58" s="146"/>
      <c r="L58" s="146"/>
      <c r="M58" s="146"/>
      <c r="N58" s="147"/>
      <c r="O58" s="657"/>
      <c r="P58" s="657"/>
      <c r="Q58" s="657"/>
      <c r="R58" s="657"/>
      <c r="S58" s="657"/>
      <c r="T58" s="657"/>
      <c r="U58" s="657"/>
      <c r="V58" s="657"/>
      <c r="W58" s="657"/>
      <c r="X58" s="657"/>
      <c r="Y58" s="657"/>
      <c r="Z58" s="657"/>
      <c r="AA58" s="658"/>
      <c r="AB58" s="658"/>
      <c r="AC58" s="658"/>
      <c r="AD58" s="658"/>
      <c r="AE58" s="658"/>
      <c r="AF58" s="658"/>
      <c r="AG58" s="658"/>
      <c r="AH58" s="658"/>
      <c r="AI58" s="658"/>
      <c r="AJ58" s="658"/>
      <c r="AK58" s="658"/>
      <c r="AL58" s="658"/>
    </row>
    <row r="59" spans="1:38" ht="16.5" customHeight="1">
      <c r="A59" s="43" t="s">
        <v>767</v>
      </c>
      <c r="B59" s="43"/>
      <c r="C59" s="43"/>
      <c r="D59" s="148" t="s">
        <v>768</v>
      </c>
      <c r="E59" s="146"/>
      <c r="F59" s="146"/>
      <c r="G59" s="146"/>
      <c r="H59" s="146"/>
      <c r="I59" s="146"/>
      <c r="J59" s="146"/>
      <c r="K59" s="146"/>
      <c r="L59" s="146"/>
      <c r="M59" s="146"/>
      <c r="N59" s="147"/>
      <c r="O59" s="657"/>
      <c r="P59" s="657"/>
      <c r="Q59" s="657"/>
      <c r="R59" s="657"/>
      <c r="S59" s="657"/>
      <c r="T59" s="657"/>
      <c r="U59" s="657"/>
      <c r="V59" s="657"/>
      <c r="W59" s="657"/>
      <c r="X59" s="657"/>
      <c r="Y59" s="657"/>
      <c r="Z59" s="657"/>
      <c r="AA59" s="658"/>
      <c r="AB59" s="658"/>
      <c r="AC59" s="658"/>
      <c r="AD59" s="658"/>
      <c r="AE59" s="658"/>
      <c r="AF59" s="658"/>
      <c r="AG59" s="658"/>
      <c r="AH59" s="658"/>
      <c r="AI59" s="658"/>
      <c r="AJ59" s="658"/>
      <c r="AK59" s="658"/>
      <c r="AL59" s="658"/>
    </row>
    <row r="60" spans="1:38" ht="16.5" customHeight="1">
      <c r="A60" s="43" t="s">
        <v>769</v>
      </c>
      <c r="B60" s="43"/>
      <c r="C60" s="43"/>
      <c r="D60" s="145" t="s">
        <v>770</v>
      </c>
      <c r="E60" s="146"/>
      <c r="F60" s="146"/>
      <c r="G60" s="146"/>
      <c r="H60" s="146"/>
      <c r="I60" s="146"/>
      <c r="J60" s="146"/>
      <c r="K60" s="146"/>
      <c r="L60" s="146"/>
      <c r="M60" s="146"/>
      <c r="N60" s="147"/>
      <c r="O60" s="659">
        <f>+O61+O62+O63+O64+O65+O66+O67+O68+O69+O70</f>
        <v>0</v>
      </c>
      <c r="P60" s="659"/>
      <c r="Q60" s="659"/>
      <c r="R60" s="659"/>
      <c r="S60" s="659"/>
      <c r="T60" s="659"/>
      <c r="U60" s="659">
        <f>+U61+U62+U63+U64+U65+U66+U67+U68+U69+U70</f>
        <v>0</v>
      </c>
      <c r="V60" s="659"/>
      <c r="W60" s="659"/>
      <c r="X60" s="659"/>
      <c r="Y60" s="659"/>
      <c r="Z60" s="659"/>
      <c r="AA60" s="660">
        <f>+AA61+AA62+AA63+AA64+AA65+AA66+AA67+AA68+AA69+AA70</f>
        <v>0</v>
      </c>
      <c r="AB60" s="660"/>
      <c r="AC60" s="660"/>
      <c r="AD60" s="660"/>
      <c r="AE60" s="660"/>
      <c r="AF60" s="660"/>
      <c r="AG60" s="660">
        <f>+AG61+AG62+AG63+AG64+AG65+AG66+AG67+AG68+AG69+AG70</f>
        <v>0</v>
      </c>
      <c r="AH60" s="660"/>
      <c r="AI60" s="660"/>
      <c r="AJ60" s="660"/>
      <c r="AK60" s="660"/>
      <c r="AL60" s="660"/>
    </row>
    <row r="61" spans="1:38" ht="16.5" customHeight="1">
      <c r="A61" s="43" t="s">
        <v>771</v>
      </c>
      <c r="B61" s="43"/>
      <c r="C61" s="43"/>
      <c r="D61" s="148" t="s">
        <v>772</v>
      </c>
      <c r="E61" s="146"/>
      <c r="F61" s="146"/>
      <c r="G61" s="146"/>
      <c r="H61" s="146"/>
      <c r="I61" s="146"/>
      <c r="J61" s="146"/>
      <c r="K61" s="146"/>
      <c r="L61" s="146"/>
      <c r="M61" s="146"/>
      <c r="N61" s="147"/>
      <c r="O61" s="657"/>
      <c r="P61" s="657"/>
      <c r="Q61" s="657"/>
      <c r="R61" s="657"/>
      <c r="S61" s="657"/>
      <c r="T61" s="657"/>
      <c r="U61" s="657"/>
      <c r="V61" s="657"/>
      <c r="W61" s="657"/>
      <c r="X61" s="657"/>
      <c r="Y61" s="657"/>
      <c r="Z61" s="657"/>
      <c r="AA61" s="658"/>
      <c r="AB61" s="658"/>
      <c r="AC61" s="658"/>
      <c r="AD61" s="658"/>
      <c r="AE61" s="658"/>
      <c r="AF61" s="658"/>
      <c r="AG61" s="658"/>
      <c r="AH61" s="658"/>
      <c r="AI61" s="658"/>
      <c r="AJ61" s="658"/>
      <c r="AK61" s="658"/>
      <c r="AL61" s="658"/>
    </row>
    <row r="62" spans="1:38" ht="16.5" customHeight="1">
      <c r="A62" s="43" t="s">
        <v>773</v>
      </c>
      <c r="B62" s="43"/>
      <c r="C62" s="43"/>
      <c r="D62" s="148" t="s">
        <v>774</v>
      </c>
      <c r="E62" s="146"/>
      <c r="F62" s="146"/>
      <c r="G62" s="146"/>
      <c r="H62" s="146"/>
      <c r="I62" s="146"/>
      <c r="J62" s="146"/>
      <c r="K62" s="146"/>
      <c r="L62" s="146"/>
      <c r="M62" s="146"/>
      <c r="N62" s="147"/>
      <c r="O62" s="657"/>
      <c r="P62" s="657"/>
      <c r="Q62" s="657"/>
      <c r="R62" s="657"/>
      <c r="S62" s="657"/>
      <c r="T62" s="657"/>
      <c r="U62" s="657"/>
      <c r="V62" s="657"/>
      <c r="W62" s="657"/>
      <c r="X62" s="657"/>
      <c r="Y62" s="657"/>
      <c r="Z62" s="657"/>
      <c r="AA62" s="658"/>
      <c r="AB62" s="658"/>
      <c r="AC62" s="658"/>
      <c r="AD62" s="658"/>
      <c r="AE62" s="658"/>
      <c r="AF62" s="658"/>
      <c r="AG62" s="658"/>
      <c r="AH62" s="658"/>
      <c r="AI62" s="658"/>
      <c r="AJ62" s="658"/>
      <c r="AK62" s="658"/>
      <c r="AL62" s="658"/>
    </row>
    <row r="63" spans="1:38" ht="16.5" customHeight="1">
      <c r="A63" s="43" t="s">
        <v>775</v>
      </c>
      <c r="B63" s="43"/>
      <c r="C63" s="43"/>
      <c r="D63" s="148" t="s">
        <v>776</v>
      </c>
      <c r="E63" s="146"/>
      <c r="F63" s="146"/>
      <c r="G63" s="146"/>
      <c r="H63" s="146"/>
      <c r="I63" s="146"/>
      <c r="J63" s="146"/>
      <c r="K63" s="146"/>
      <c r="L63" s="146"/>
      <c r="M63" s="146"/>
      <c r="N63" s="147"/>
      <c r="O63" s="657"/>
      <c r="P63" s="657"/>
      <c r="Q63" s="657"/>
      <c r="R63" s="657"/>
      <c r="S63" s="657"/>
      <c r="T63" s="657"/>
      <c r="U63" s="657"/>
      <c r="V63" s="657"/>
      <c r="W63" s="657"/>
      <c r="X63" s="657"/>
      <c r="Y63" s="657"/>
      <c r="Z63" s="657"/>
      <c r="AA63" s="658"/>
      <c r="AB63" s="658"/>
      <c r="AC63" s="658"/>
      <c r="AD63" s="658"/>
      <c r="AE63" s="658"/>
      <c r="AF63" s="658"/>
      <c r="AG63" s="658"/>
      <c r="AH63" s="658"/>
      <c r="AI63" s="658"/>
      <c r="AJ63" s="658"/>
      <c r="AK63" s="658"/>
      <c r="AL63" s="658"/>
    </row>
    <row r="64" spans="1:38" ht="16.5" customHeight="1">
      <c r="A64" s="43" t="s">
        <v>777</v>
      </c>
      <c r="B64" s="43"/>
      <c r="C64" s="43"/>
      <c r="D64" s="148" t="s">
        <v>778</v>
      </c>
      <c r="E64" s="146"/>
      <c r="F64" s="146"/>
      <c r="G64" s="146"/>
      <c r="H64" s="146"/>
      <c r="I64" s="146"/>
      <c r="J64" s="146"/>
      <c r="K64" s="146"/>
      <c r="L64" s="146"/>
      <c r="M64" s="146"/>
      <c r="N64" s="147"/>
      <c r="O64" s="657"/>
      <c r="P64" s="657"/>
      <c r="Q64" s="657"/>
      <c r="R64" s="657"/>
      <c r="S64" s="657"/>
      <c r="T64" s="657"/>
      <c r="U64" s="657"/>
      <c r="V64" s="657"/>
      <c r="W64" s="657"/>
      <c r="X64" s="657"/>
      <c r="Y64" s="657"/>
      <c r="Z64" s="657"/>
      <c r="AA64" s="658"/>
      <c r="AB64" s="658"/>
      <c r="AC64" s="658"/>
      <c r="AD64" s="658"/>
      <c r="AE64" s="658"/>
      <c r="AF64" s="658"/>
      <c r="AG64" s="658"/>
      <c r="AH64" s="658"/>
      <c r="AI64" s="658"/>
      <c r="AJ64" s="658"/>
      <c r="AK64" s="658"/>
      <c r="AL64" s="658"/>
    </row>
    <row r="65" spans="1:45" ht="16.5" customHeight="1">
      <c r="A65" s="43" t="s">
        <v>779</v>
      </c>
      <c r="B65" s="43"/>
      <c r="C65" s="43"/>
      <c r="D65" s="148" t="s">
        <v>780</v>
      </c>
      <c r="E65" s="146"/>
      <c r="F65" s="146"/>
      <c r="G65" s="146"/>
      <c r="H65" s="146"/>
      <c r="I65" s="146"/>
      <c r="J65" s="146"/>
      <c r="K65" s="146"/>
      <c r="L65" s="146"/>
      <c r="M65" s="146"/>
      <c r="N65" s="147"/>
      <c r="O65" s="657"/>
      <c r="P65" s="657"/>
      <c r="Q65" s="657"/>
      <c r="R65" s="657"/>
      <c r="S65" s="657"/>
      <c r="T65" s="657"/>
      <c r="U65" s="657"/>
      <c r="V65" s="657"/>
      <c r="W65" s="657"/>
      <c r="X65" s="657"/>
      <c r="Y65" s="657"/>
      <c r="Z65" s="657"/>
      <c r="AA65" s="658"/>
      <c r="AB65" s="658"/>
      <c r="AC65" s="658"/>
      <c r="AD65" s="658"/>
      <c r="AE65" s="658"/>
      <c r="AF65" s="658"/>
      <c r="AG65" s="658"/>
      <c r="AH65" s="658"/>
      <c r="AI65" s="658"/>
      <c r="AJ65" s="658"/>
      <c r="AK65" s="658"/>
      <c r="AL65" s="658"/>
    </row>
    <row r="66" spans="1:45" ht="16.5" customHeight="1">
      <c r="A66" s="43" t="s">
        <v>781</v>
      </c>
      <c r="B66" s="43"/>
      <c r="C66" s="43"/>
      <c r="D66" s="148" t="s">
        <v>782</v>
      </c>
      <c r="E66" s="146"/>
      <c r="F66" s="146"/>
      <c r="G66" s="146"/>
      <c r="H66" s="146"/>
      <c r="I66" s="146"/>
      <c r="J66" s="146"/>
      <c r="K66" s="146"/>
      <c r="L66" s="146"/>
      <c r="M66" s="146"/>
      <c r="N66" s="147"/>
      <c r="O66" s="657"/>
      <c r="P66" s="657"/>
      <c r="Q66" s="657"/>
      <c r="R66" s="657"/>
      <c r="S66" s="657"/>
      <c r="T66" s="657"/>
      <c r="U66" s="657"/>
      <c r="V66" s="657"/>
      <c r="W66" s="657"/>
      <c r="X66" s="657"/>
      <c r="Y66" s="657"/>
      <c r="Z66" s="657"/>
      <c r="AA66" s="658"/>
      <c r="AB66" s="658"/>
      <c r="AC66" s="658"/>
      <c r="AD66" s="658"/>
      <c r="AE66" s="658"/>
      <c r="AF66" s="658"/>
      <c r="AG66" s="658"/>
      <c r="AH66" s="658"/>
      <c r="AI66" s="658"/>
      <c r="AJ66" s="658"/>
      <c r="AK66" s="658"/>
      <c r="AL66" s="658"/>
    </row>
    <row r="67" spans="1:45" ht="16.5" customHeight="1">
      <c r="A67" s="43" t="s">
        <v>783</v>
      </c>
      <c r="B67" s="43"/>
      <c r="C67" s="43"/>
      <c r="D67" s="148" t="s">
        <v>784</v>
      </c>
      <c r="E67" s="146"/>
      <c r="F67" s="146"/>
      <c r="G67" s="146"/>
      <c r="H67" s="146"/>
      <c r="I67" s="146"/>
      <c r="J67" s="146"/>
      <c r="K67" s="146"/>
      <c r="L67" s="146"/>
      <c r="M67" s="146"/>
      <c r="N67" s="147"/>
      <c r="O67" s="657"/>
      <c r="P67" s="657"/>
      <c r="Q67" s="657"/>
      <c r="R67" s="657"/>
      <c r="S67" s="657"/>
      <c r="T67" s="657"/>
      <c r="U67" s="657"/>
      <c r="V67" s="657"/>
      <c r="W67" s="657"/>
      <c r="X67" s="657"/>
      <c r="Y67" s="657"/>
      <c r="Z67" s="657"/>
      <c r="AA67" s="658"/>
      <c r="AB67" s="658"/>
      <c r="AC67" s="658"/>
      <c r="AD67" s="658"/>
      <c r="AE67" s="658"/>
      <c r="AF67" s="658"/>
      <c r="AG67" s="658"/>
      <c r="AH67" s="658"/>
      <c r="AI67" s="658"/>
      <c r="AJ67" s="658"/>
      <c r="AK67" s="658"/>
      <c r="AL67" s="658"/>
    </row>
    <row r="68" spans="1:45" ht="16.5" customHeight="1">
      <c r="A68" s="43" t="s">
        <v>785</v>
      </c>
      <c r="B68" s="43"/>
      <c r="C68" s="43"/>
      <c r="D68" s="148" t="s">
        <v>786</v>
      </c>
      <c r="E68" s="146"/>
      <c r="F68" s="146"/>
      <c r="G68" s="146"/>
      <c r="H68" s="146"/>
      <c r="I68" s="146"/>
      <c r="J68" s="146"/>
      <c r="K68" s="146"/>
      <c r="L68" s="146"/>
      <c r="M68" s="146"/>
      <c r="N68" s="147"/>
      <c r="O68" s="657"/>
      <c r="P68" s="657"/>
      <c r="Q68" s="657"/>
      <c r="R68" s="657"/>
      <c r="S68" s="657"/>
      <c r="T68" s="657"/>
      <c r="U68" s="657"/>
      <c r="V68" s="657"/>
      <c r="W68" s="657"/>
      <c r="X68" s="657"/>
      <c r="Y68" s="657"/>
      <c r="Z68" s="657"/>
      <c r="AA68" s="658"/>
      <c r="AB68" s="658"/>
      <c r="AC68" s="658"/>
      <c r="AD68" s="658"/>
      <c r="AE68" s="658"/>
      <c r="AF68" s="658"/>
      <c r="AG68" s="658"/>
      <c r="AH68" s="658"/>
      <c r="AI68" s="658"/>
      <c r="AJ68" s="658"/>
      <c r="AK68" s="658"/>
      <c r="AL68" s="658"/>
    </row>
    <row r="69" spans="1:45" ht="16.5" customHeight="1">
      <c r="A69" s="43" t="s">
        <v>787</v>
      </c>
      <c r="B69" s="43"/>
      <c r="C69" s="43"/>
      <c r="D69" s="164" t="s">
        <v>788</v>
      </c>
      <c r="E69" s="146"/>
      <c r="F69" s="146"/>
      <c r="G69" s="146"/>
      <c r="H69" s="146"/>
      <c r="I69" s="146"/>
      <c r="J69" s="146"/>
      <c r="K69" s="146"/>
      <c r="L69" s="146"/>
      <c r="M69" s="146"/>
      <c r="N69" s="147"/>
      <c r="O69" s="657"/>
      <c r="P69" s="657"/>
      <c r="Q69" s="657"/>
      <c r="R69" s="657"/>
      <c r="S69" s="657"/>
      <c r="T69" s="657"/>
      <c r="U69" s="657"/>
      <c r="V69" s="657"/>
      <c r="W69" s="657"/>
      <c r="X69" s="657"/>
      <c r="Y69" s="657"/>
      <c r="Z69" s="657"/>
      <c r="AA69" s="658"/>
      <c r="AB69" s="658"/>
      <c r="AC69" s="658"/>
      <c r="AD69" s="658"/>
      <c r="AE69" s="658"/>
      <c r="AF69" s="658"/>
      <c r="AG69" s="658"/>
      <c r="AH69" s="658"/>
      <c r="AI69" s="658"/>
      <c r="AJ69" s="658"/>
      <c r="AK69" s="658"/>
      <c r="AL69" s="658"/>
    </row>
    <row r="70" spans="1:45" ht="16.5" customHeight="1">
      <c r="A70" s="43" t="s">
        <v>789</v>
      </c>
      <c r="B70" s="43"/>
      <c r="C70" s="43"/>
      <c r="D70" s="164" t="s">
        <v>790</v>
      </c>
      <c r="E70" s="146"/>
      <c r="F70" s="146"/>
      <c r="G70" s="146"/>
      <c r="H70" s="146"/>
      <c r="I70" s="146"/>
      <c r="J70" s="146"/>
      <c r="K70" s="146"/>
      <c r="L70" s="146"/>
      <c r="M70" s="146"/>
      <c r="N70" s="147"/>
      <c r="O70" s="657"/>
      <c r="P70" s="657"/>
      <c r="Q70" s="657"/>
      <c r="R70" s="657"/>
      <c r="S70" s="657"/>
      <c r="T70" s="657"/>
      <c r="U70" s="657"/>
      <c r="V70" s="657"/>
      <c r="W70" s="657"/>
      <c r="X70" s="657"/>
      <c r="Y70" s="657"/>
      <c r="Z70" s="657"/>
      <c r="AA70" s="658"/>
      <c r="AB70" s="658"/>
      <c r="AC70" s="658"/>
      <c r="AD70" s="658"/>
      <c r="AE70" s="658"/>
      <c r="AF70" s="658"/>
      <c r="AG70" s="658"/>
      <c r="AH70" s="658"/>
      <c r="AI70" s="658"/>
      <c r="AJ70" s="658"/>
      <c r="AK70" s="658"/>
      <c r="AL70" s="658"/>
    </row>
    <row r="71" spans="1:45" ht="16.5" customHeight="1">
      <c r="A71" s="43" t="s">
        <v>791</v>
      </c>
      <c r="B71" s="43"/>
      <c r="C71" s="43"/>
      <c r="D71" s="145" t="s">
        <v>792</v>
      </c>
      <c r="E71" s="146"/>
      <c r="F71" s="146"/>
      <c r="G71" s="146"/>
      <c r="H71" s="146"/>
      <c r="I71" s="146"/>
      <c r="J71" s="146"/>
      <c r="K71" s="146"/>
      <c r="L71" s="146"/>
      <c r="M71" s="146"/>
      <c r="N71" s="147"/>
      <c r="O71" s="659">
        <f>O48+O49-O60</f>
        <v>-98003773</v>
      </c>
      <c r="P71" s="659"/>
      <c r="Q71" s="659"/>
      <c r="R71" s="659"/>
      <c r="S71" s="659"/>
      <c r="T71" s="659"/>
      <c r="U71" s="659">
        <f>U48+U49-U60</f>
        <v>-98003773</v>
      </c>
      <c r="V71" s="659"/>
      <c r="W71" s="659"/>
      <c r="X71" s="659"/>
      <c r="Y71" s="659"/>
      <c r="Z71" s="659"/>
      <c r="AA71" s="660">
        <f>AA48+AA49-AA60</f>
        <v>64641</v>
      </c>
      <c r="AB71" s="660"/>
      <c r="AC71" s="660"/>
      <c r="AD71" s="660"/>
      <c r="AE71" s="660"/>
      <c r="AF71" s="660"/>
      <c r="AG71" s="660">
        <f>AG48+AG49-AG60</f>
        <v>64641</v>
      </c>
      <c r="AH71" s="660"/>
      <c r="AI71" s="660"/>
      <c r="AJ71" s="660"/>
      <c r="AK71" s="660"/>
      <c r="AL71" s="660"/>
    </row>
    <row r="72" spans="1:45" ht="16.5" customHeight="1">
      <c r="A72" s="43" t="s">
        <v>793</v>
      </c>
      <c r="B72" s="43"/>
      <c r="C72" s="43"/>
      <c r="D72" s="145" t="s">
        <v>794</v>
      </c>
      <c r="E72" s="146"/>
      <c r="F72" s="146"/>
      <c r="G72" s="146"/>
      <c r="H72" s="146"/>
      <c r="I72" s="146"/>
      <c r="J72" s="146"/>
      <c r="K72" s="146"/>
      <c r="L72" s="146"/>
      <c r="M72" s="146"/>
      <c r="N72" s="147"/>
      <c r="O72" s="657"/>
      <c r="P72" s="657"/>
      <c r="Q72" s="657"/>
      <c r="R72" s="657"/>
      <c r="S72" s="657"/>
      <c r="T72" s="657"/>
      <c r="U72" s="657"/>
      <c r="V72" s="657"/>
      <c r="W72" s="657"/>
      <c r="X72" s="657"/>
      <c r="Y72" s="657"/>
      <c r="Z72" s="657"/>
      <c r="AA72" s="658"/>
      <c r="AB72" s="658"/>
      <c r="AC72" s="658"/>
      <c r="AD72" s="658"/>
      <c r="AE72" s="658"/>
      <c r="AF72" s="658"/>
      <c r="AG72" s="658"/>
      <c r="AH72" s="658"/>
      <c r="AI72" s="658"/>
      <c r="AJ72" s="658"/>
      <c r="AK72" s="658"/>
      <c r="AL72" s="658"/>
    </row>
    <row r="73" spans="1:45" ht="16.5" customHeight="1">
      <c r="A73" s="43" t="s">
        <v>795</v>
      </c>
      <c r="B73" s="43"/>
      <c r="C73" s="43"/>
      <c r="D73" s="145" t="s">
        <v>796</v>
      </c>
      <c r="E73" s="146"/>
      <c r="F73" s="146"/>
      <c r="G73" s="146"/>
      <c r="H73" s="146"/>
      <c r="I73" s="146"/>
      <c r="J73" s="146"/>
      <c r="K73" s="146"/>
      <c r="L73" s="146"/>
      <c r="M73" s="146"/>
      <c r="N73" s="147"/>
      <c r="O73" s="659">
        <f>O71-O72</f>
        <v>-98003773</v>
      </c>
      <c r="P73" s="659"/>
      <c r="Q73" s="659"/>
      <c r="R73" s="659"/>
      <c r="S73" s="659"/>
      <c r="T73" s="659"/>
      <c r="U73" s="659">
        <f>U71-U72</f>
        <v>-98003773</v>
      </c>
      <c r="V73" s="659"/>
      <c r="W73" s="659"/>
      <c r="X73" s="659"/>
      <c r="Y73" s="659"/>
      <c r="Z73" s="659"/>
      <c r="AA73" s="660">
        <f>AA71-AA72</f>
        <v>64641</v>
      </c>
      <c r="AB73" s="660"/>
      <c r="AC73" s="660"/>
      <c r="AD73" s="660"/>
      <c r="AE73" s="660"/>
      <c r="AF73" s="660"/>
      <c r="AG73" s="660">
        <f>AG71-AG72</f>
        <v>64641</v>
      </c>
      <c r="AH73" s="660"/>
      <c r="AI73" s="660"/>
      <c r="AJ73" s="660"/>
      <c r="AK73" s="660"/>
      <c r="AL73" s="660"/>
    </row>
    <row r="74" spans="1:45" ht="16.5" customHeight="1">
      <c r="A74" s="43" t="s">
        <v>797</v>
      </c>
      <c r="B74" s="43"/>
      <c r="C74" s="43"/>
      <c r="D74" s="145" t="s">
        <v>798</v>
      </c>
      <c r="E74" s="146"/>
      <c r="F74" s="146"/>
      <c r="G74" s="146"/>
      <c r="H74" s="146"/>
      <c r="I74" s="146"/>
      <c r="J74" s="146"/>
      <c r="K74" s="146"/>
      <c r="L74" s="146"/>
      <c r="M74" s="146"/>
      <c r="N74" s="147"/>
      <c r="O74" s="659">
        <f>+O75+O76+O77</f>
        <v>0</v>
      </c>
      <c r="P74" s="659"/>
      <c r="Q74" s="659"/>
      <c r="R74" s="659"/>
      <c r="S74" s="659"/>
      <c r="T74" s="659"/>
      <c r="U74" s="659">
        <f>+U75+U76+U77</f>
        <v>0</v>
      </c>
      <c r="V74" s="659"/>
      <c r="W74" s="659"/>
      <c r="X74" s="659"/>
      <c r="Y74" s="659"/>
      <c r="Z74" s="659"/>
      <c r="AA74" s="660">
        <f>+AA75+AA76+AA77</f>
        <v>0</v>
      </c>
      <c r="AB74" s="660"/>
      <c r="AC74" s="660"/>
      <c r="AD74" s="660"/>
      <c r="AE74" s="660"/>
      <c r="AF74" s="660"/>
      <c r="AG74" s="660">
        <f>+AG75+AG76+AG77</f>
        <v>0</v>
      </c>
      <c r="AH74" s="660"/>
      <c r="AI74" s="660"/>
      <c r="AJ74" s="660"/>
      <c r="AK74" s="660"/>
      <c r="AL74" s="660"/>
    </row>
    <row r="75" spans="1:45" ht="16.5" customHeight="1">
      <c r="A75" s="43" t="s">
        <v>799</v>
      </c>
      <c r="B75" s="43"/>
      <c r="C75" s="43"/>
      <c r="D75" s="148" t="s">
        <v>800</v>
      </c>
      <c r="E75" s="146"/>
      <c r="F75" s="146"/>
      <c r="G75" s="146"/>
      <c r="H75" s="146"/>
      <c r="I75" s="146"/>
      <c r="J75" s="146"/>
      <c r="K75" s="146"/>
      <c r="L75" s="146"/>
      <c r="M75" s="146"/>
      <c r="N75" s="147"/>
      <c r="O75" s="657"/>
      <c r="P75" s="657"/>
      <c r="Q75" s="657"/>
      <c r="R75" s="657"/>
      <c r="S75" s="657"/>
      <c r="T75" s="657"/>
      <c r="U75" s="657"/>
      <c r="V75" s="657"/>
      <c r="W75" s="657"/>
      <c r="X75" s="657"/>
      <c r="Y75" s="657"/>
      <c r="Z75" s="657"/>
      <c r="AA75" s="658"/>
      <c r="AB75" s="658"/>
      <c r="AC75" s="658"/>
      <c r="AD75" s="658"/>
      <c r="AE75" s="658"/>
      <c r="AF75" s="658"/>
      <c r="AG75" s="658"/>
      <c r="AH75" s="658"/>
      <c r="AI75" s="658"/>
      <c r="AJ75" s="658"/>
      <c r="AK75" s="658"/>
      <c r="AL75" s="658"/>
    </row>
    <row r="76" spans="1:45" ht="16.5" customHeight="1">
      <c r="A76" s="43" t="s">
        <v>801</v>
      </c>
      <c r="B76" s="43"/>
      <c r="C76" s="43"/>
      <c r="D76" s="148" t="s">
        <v>802</v>
      </c>
      <c r="E76" s="146"/>
      <c r="F76" s="146"/>
      <c r="G76" s="146"/>
      <c r="H76" s="146"/>
      <c r="I76" s="146"/>
      <c r="J76" s="146"/>
      <c r="K76" s="146"/>
      <c r="L76" s="146"/>
      <c r="M76" s="146"/>
      <c r="N76" s="147"/>
      <c r="O76" s="657"/>
      <c r="P76" s="657"/>
      <c r="Q76" s="657"/>
      <c r="R76" s="657"/>
      <c r="S76" s="657"/>
      <c r="T76" s="657"/>
      <c r="U76" s="657"/>
      <c r="V76" s="657"/>
      <c r="W76" s="657"/>
      <c r="X76" s="657"/>
      <c r="Y76" s="657"/>
      <c r="Z76" s="657"/>
      <c r="AA76" s="658"/>
      <c r="AB76" s="658"/>
      <c r="AC76" s="658"/>
      <c r="AD76" s="658"/>
      <c r="AE76" s="658"/>
      <c r="AF76" s="658"/>
      <c r="AG76" s="658"/>
      <c r="AH76" s="658"/>
      <c r="AI76" s="658"/>
      <c r="AJ76" s="658"/>
      <c r="AK76" s="658"/>
      <c r="AL76" s="658"/>
    </row>
    <row r="77" spans="1:45" ht="16.5" customHeight="1">
      <c r="A77" s="43" t="s">
        <v>803</v>
      </c>
      <c r="B77" s="43"/>
      <c r="C77" s="43"/>
      <c r="D77" s="148" t="s">
        <v>804</v>
      </c>
      <c r="E77" s="146"/>
      <c r="F77" s="146"/>
      <c r="G77" s="146"/>
      <c r="H77" s="146"/>
      <c r="I77" s="146"/>
      <c r="J77" s="146"/>
      <c r="K77" s="146"/>
      <c r="L77" s="146"/>
      <c r="M77" s="146"/>
      <c r="N77" s="147"/>
      <c r="O77" s="657"/>
      <c r="P77" s="657"/>
      <c r="Q77" s="657"/>
      <c r="R77" s="657"/>
      <c r="S77" s="657"/>
      <c r="T77" s="657"/>
      <c r="U77" s="657"/>
      <c r="V77" s="657"/>
      <c r="W77" s="657"/>
      <c r="X77" s="657"/>
      <c r="Y77" s="657"/>
      <c r="Z77" s="657"/>
      <c r="AA77" s="658"/>
      <c r="AB77" s="658"/>
      <c r="AC77" s="658"/>
      <c r="AD77" s="658"/>
      <c r="AE77" s="658"/>
      <c r="AF77" s="658"/>
      <c r="AG77" s="658"/>
      <c r="AH77" s="658"/>
      <c r="AI77" s="658"/>
      <c r="AJ77" s="658"/>
      <c r="AK77" s="658"/>
      <c r="AL77" s="658"/>
    </row>
    <row r="78" spans="1:45" ht="16.5" customHeight="1">
      <c r="A78" s="43" t="s">
        <v>805</v>
      </c>
      <c r="B78" s="43"/>
      <c r="C78" s="43"/>
      <c r="D78" s="149" t="s">
        <v>806</v>
      </c>
      <c r="E78" s="150"/>
      <c r="F78" s="150"/>
      <c r="G78" s="150"/>
      <c r="H78" s="150"/>
      <c r="I78" s="150"/>
      <c r="J78" s="150"/>
      <c r="K78" s="150"/>
      <c r="L78" s="150"/>
      <c r="M78" s="150"/>
      <c r="N78" s="151"/>
      <c r="O78" s="653">
        <f>O73+O74</f>
        <v>-98003773</v>
      </c>
      <c r="P78" s="653"/>
      <c r="Q78" s="653"/>
      <c r="R78" s="653"/>
      <c r="S78" s="653"/>
      <c r="T78" s="653"/>
      <c r="U78" s="653">
        <f>U73+U74</f>
        <v>-98003773</v>
      </c>
      <c r="V78" s="653"/>
      <c r="W78" s="653"/>
      <c r="X78" s="653"/>
      <c r="Y78" s="653"/>
      <c r="Z78" s="653"/>
      <c r="AA78" s="654">
        <f>AA73+AA74</f>
        <v>64641</v>
      </c>
      <c r="AB78" s="654"/>
      <c r="AC78" s="654"/>
      <c r="AD78" s="654"/>
      <c r="AE78" s="654"/>
      <c r="AF78" s="654"/>
      <c r="AG78" s="654">
        <f>AG73+AG74</f>
        <v>64641</v>
      </c>
      <c r="AH78" s="654"/>
      <c r="AI78" s="654"/>
      <c r="AJ78" s="654"/>
      <c r="AK78" s="654"/>
      <c r="AL78" s="654"/>
      <c r="AN78" s="1" t="s">
        <v>1135</v>
      </c>
    </row>
    <row r="79" spans="1:45" ht="16.5" customHeight="1" thickBot="1">
      <c r="A79" s="43" t="s">
        <v>807</v>
      </c>
      <c r="B79" s="43"/>
      <c r="C79" s="43"/>
      <c r="D79" s="152" t="s">
        <v>808</v>
      </c>
      <c r="E79" s="153"/>
      <c r="F79" s="153"/>
      <c r="G79" s="153"/>
      <c r="H79" s="153"/>
      <c r="I79" s="153"/>
      <c r="J79" s="153"/>
      <c r="K79" s="153"/>
      <c r="L79" s="153"/>
      <c r="M79" s="153"/>
      <c r="N79" s="154"/>
      <c r="O79" s="655"/>
      <c r="P79" s="655"/>
      <c r="Q79" s="655"/>
      <c r="R79" s="655"/>
      <c r="S79" s="655"/>
      <c r="T79" s="655"/>
      <c r="U79" s="655"/>
      <c r="V79" s="655"/>
      <c r="W79" s="655"/>
      <c r="X79" s="655"/>
      <c r="Y79" s="655"/>
      <c r="Z79" s="655"/>
      <c r="AA79" s="656"/>
      <c r="AB79" s="656"/>
      <c r="AC79" s="656"/>
      <c r="AD79" s="656"/>
      <c r="AE79" s="656"/>
      <c r="AF79" s="656"/>
      <c r="AG79" s="656"/>
      <c r="AH79" s="656"/>
      <c r="AI79" s="656"/>
      <c r="AJ79" s="656"/>
      <c r="AK79" s="656"/>
      <c r="AL79" s="656"/>
      <c r="AN79" s="223">
        <v>2805025</v>
      </c>
    </row>
    <row r="80" spans="1:45" ht="7.5" customHeight="1">
      <c r="A80" s="23"/>
      <c r="B80" s="22"/>
      <c r="C80" s="21"/>
      <c r="D80" s="21"/>
      <c r="E80" s="124"/>
      <c r="F80" s="124"/>
      <c r="G80" s="124"/>
      <c r="H80" s="124"/>
      <c r="I80" s="124"/>
      <c r="J80" s="124"/>
      <c r="K80" s="124"/>
      <c r="L80" s="124"/>
      <c r="M80" s="124"/>
      <c r="N80" s="124"/>
      <c r="O80" s="124"/>
      <c r="P80" s="127"/>
      <c r="Q80" s="127"/>
      <c r="R80" s="127"/>
      <c r="S80" s="127"/>
      <c r="T80" s="127"/>
      <c r="U80" s="127"/>
      <c r="V80" s="127"/>
      <c r="W80" s="127"/>
      <c r="X80" s="127"/>
      <c r="Y80" s="127"/>
      <c r="Z80" s="127"/>
      <c r="AA80" s="127"/>
      <c r="AB80" s="127"/>
      <c r="AC80" s="127"/>
      <c r="AD80" s="127"/>
      <c r="AE80" s="127"/>
      <c r="AF80" s="127"/>
      <c r="AG80" s="126"/>
      <c r="AJ80"/>
      <c r="AK80"/>
      <c r="AL80"/>
      <c r="AM80"/>
      <c r="AN80"/>
      <c r="AO80"/>
      <c r="AP80"/>
      <c r="AQ80"/>
      <c r="AR80"/>
      <c r="AS80"/>
    </row>
    <row r="81" spans="1:46" ht="26.25" customHeight="1">
      <c r="A81" s="23"/>
      <c r="B81" s="22"/>
      <c r="C81" s="21"/>
      <c r="D81" s="44"/>
      <c r="E81" s="289"/>
      <c r="F81" s="289"/>
      <c r="G81" s="289"/>
      <c r="H81" s="289"/>
      <c r="I81" s="289"/>
      <c r="J81" s="289"/>
      <c r="K81" s="289"/>
      <c r="L81" s="289"/>
      <c r="M81" s="289"/>
      <c r="N81" s="289"/>
      <c r="O81" s="289"/>
      <c r="P81" s="289"/>
      <c r="Q81" s="289"/>
      <c r="R81" s="289"/>
      <c r="S81" s="289"/>
      <c r="T81" s="289"/>
      <c r="U81" s="289"/>
      <c r="V81" s="289"/>
      <c r="W81" s="289"/>
      <c r="X81" s="289"/>
      <c r="Y81" s="289"/>
      <c r="Z81" s="289"/>
      <c r="AA81" s="289"/>
      <c r="AB81" s="289"/>
      <c r="AC81" s="289"/>
      <c r="AD81" s="289"/>
      <c r="AE81" s="289"/>
      <c r="AF81" s="289"/>
      <c r="AG81" s="289"/>
      <c r="AH81" s="289"/>
      <c r="AI81" s="289"/>
      <c r="AJ81" s="289"/>
      <c r="AK81" s="289"/>
      <c r="AL81" s="289"/>
      <c r="AM81" s="104" t="s">
        <v>221</v>
      </c>
      <c r="AN81" s="44"/>
      <c r="AO81" s="44"/>
      <c r="AP81" s="44"/>
      <c r="AQ81" s="44"/>
      <c r="AR81" s="44"/>
      <c r="AS81" s="44"/>
      <c r="AT81" s="24"/>
    </row>
    <row r="82" spans="1:46" ht="16.5" customHeight="1"/>
    <row r="83" spans="1:46" ht="16.5" customHeight="1"/>
    <row r="84" spans="1:46" ht="238.5" customHeight="1">
      <c r="B84" s="247" t="s">
        <v>848</v>
      </c>
      <c r="C84" s="248"/>
      <c r="D84" s="248"/>
      <c r="E84" s="248"/>
      <c r="F84" s="248"/>
      <c r="G84" s="248"/>
      <c r="H84" s="248"/>
      <c r="I84" s="248"/>
      <c r="J84" s="248"/>
      <c r="K84" s="248"/>
      <c r="L84" s="248"/>
      <c r="M84" s="248"/>
      <c r="N84" s="248"/>
      <c r="O84" s="248"/>
      <c r="P84" s="248"/>
      <c r="Q84" s="248"/>
      <c r="R84" s="248"/>
      <c r="S84" s="248"/>
      <c r="T84" s="248"/>
      <c r="U84" s="248"/>
      <c r="V84" s="248"/>
      <c r="W84" s="248"/>
      <c r="X84" s="248"/>
      <c r="Y84" s="248"/>
      <c r="Z84" s="248"/>
      <c r="AA84" s="248"/>
      <c r="AB84" s="248"/>
      <c r="AC84" s="248"/>
      <c r="AD84" s="248"/>
      <c r="AE84" s="248"/>
      <c r="AF84" s="248"/>
      <c r="AG84" s="248"/>
      <c r="AH84" s="248"/>
      <c r="AI84" s="248"/>
      <c r="AJ84" s="248"/>
      <c r="AK84" s="248"/>
      <c r="AL84" s="249"/>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Z17 O19:Z47" name="범위2"/>
    <protectedRange sqref="V4:X5" name="범위2_1_2"/>
    <protectedRange sqref="AC4:AE5" name="범위2_2"/>
    <protectedRange sqref="O50:Z59 O61:Z70 O72:Z72 O75:Z77 O79:Z79" name="범위3"/>
    <protectedRange sqref="AA11:AL17 AA19:AL47" name="범위2_1"/>
    <protectedRange sqref="AA50:AL59 AA61:AL70 AA72:AL72 AA75:AL77 AA79:AL79" name="범위3_1"/>
  </protectedRanges>
  <mergeCells count="295">
    <mergeCell ref="D7:N9"/>
    <mergeCell ref="AA9:AF9"/>
    <mergeCell ref="V4:X4"/>
    <mergeCell ref="AC4:AE4"/>
    <mergeCell ref="V5:X5"/>
    <mergeCell ref="AC5:AE5"/>
    <mergeCell ref="AI6:AL6"/>
    <mergeCell ref="O8:Z8"/>
    <mergeCell ref="AA8:AL8"/>
    <mergeCell ref="O9:T9"/>
    <mergeCell ref="U9:Z9"/>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U75:Z75"/>
    <mergeCell ref="AA75:AF75"/>
    <mergeCell ref="AG75:AL75"/>
    <mergeCell ref="O72:T72"/>
    <mergeCell ref="U72:Z72"/>
    <mergeCell ref="AA72:AF72"/>
    <mergeCell ref="AG72:AL72"/>
    <mergeCell ref="O73:T73"/>
    <mergeCell ref="U73:Z73"/>
    <mergeCell ref="AA73:AF73"/>
    <mergeCell ref="AG73:AL73"/>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s>
  <phoneticPr fontId="2" type="noConversion"/>
  <dataValidations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sheetPr codeName="Sheet38"/>
  <dimension ref="A1:AT32"/>
  <sheetViews>
    <sheetView showGridLines="0" view="pageBreakPreview" zoomScaleNormal="100" zoomScaleSheetLayoutView="100" workbookViewId="0">
      <selection activeCell="D24" sqref="D24"/>
    </sheetView>
  </sheetViews>
  <sheetFormatPr defaultRowHeight="17.399999999999999"/>
  <cols>
    <col min="1" max="1" width="9" style="1"/>
    <col min="2" max="3" width="1.09765625" style="1" customWidth="1"/>
    <col min="4" max="38" width="3.19921875" style="1" customWidth="1"/>
    <col min="39" max="43" width="9" style="1"/>
  </cols>
  <sheetData>
    <row r="1" spans="1:39">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row>
    <row r="2" spans="1:39" ht="20.25" customHeight="1">
      <c r="A2" s="99"/>
      <c r="B2" s="619" t="s">
        <v>847</v>
      </c>
      <c r="C2" s="619"/>
      <c r="D2" s="619"/>
      <c r="E2" s="619"/>
      <c r="F2" s="619"/>
      <c r="G2" s="619"/>
      <c r="H2" s="619"/>
      <c r="I2" s="619"/>
      <c r="J2" s="619"/>
      <c r="K2" s="619"/>
      <c r="L2" s="619"/>
      <c r="M2" s="619"/>
      <c r="N2" s="619"/>
      <c r="O2" s="619"/>
      <c r="P2" s="619"/>
      <c r="Q2" s="619"/>
      <c r="R2" s="619"/>
      <c r="S2" s="619"/>
      <c r="T2" s="619"/>
      <c r="U2" s="619"/>
      <c r="V2" s="619"/>
      <c r="W2" s="619"/>
      <c r="X2" s="619"/>
      <c r="Y2" s="619"/>
      <c r="Z2" s="619"/>
      <c r="AA2" s="619"/>
      <c r="AB2" s="619"/>
      <c r="AC2" s="619"/>
      <c r="AD2" s="619"/>
      <c r="AE2" s="619"/>
      <c r="AF2" s="619"/>
      <c r="AG2" s="619"/>
      <c r="AH2" s="619"/>
      <c r="AI2" s="619"/>
      <c r="AJ2" s="619"/>
      <c r="AK2" s="619"/>
      <c r="AL2" s="619"/>
    </row>
    <row r="3" spans="1:39">
      <c r="G3" s="322" t="s">
        <v>1072</v>
      </c>
      <c r="H3" s="322"/>
      <c r="I3" s="322"/>
      <c r="J3" s="322"/>
      <c r="K3" s="322"/>
      <c r="L3" s="322"/>
      <c r="M3" s="322"/>
      <c r="N3" s="322"/>
      <c r="O3" s="322"/>
      <c r="P3" s="322"/>
      <c r="Q3" s="322"/>
      <c r="R3" s="322"/>
      <c r="S3" s="322"/>
      <c r="T3" s="322"/>
      <c r="U3" s="322"/>
      <c r="V3" s="322"/>
      <c r="W3" s="322"/>
      <c r="X3" s="322"/>
      <c r="Y3" s="322"/>
      <c r="Z3" s="322"/>
      <c r="AA3" s="322"/>
      <c r="AB3" s="322"/>
      <c r="AC3" s="322"/>
      <c r="AD3" s="322"/>
      <c r="AE3" s="322"/>
      <c r="AF3" s="322"/>
      <c r="AG3" s="322"/>
      <c r="AH3" s="322"/>
    </row>
    <row r="4" spans="1:39">
      <c r="J4" s="27" t="s">
        <v>420</v>
      </c>
      <c r="L4" s="27" t="s">
        <v>421</v>
      </c>
      <c r="M4" s="165">
        <f>'5부.Ⅰ'!Q6</f>
        <v>3</v>
      </c>
      <c r="N4" s="27" t="s">
        <v>422</v>
      </c>
      <c r="O4" s="165">
        <f>'5부.Ⅰ'!S6</f>
        <v>1</v>
      </c>
      <c r="P4" s="129" t="s">
        <v>1061</v>
      </c>
      <c r="Q4" s="43"/>
      <c r="R4" s="27"/>
      <c r="S4" s="130" t="s">
        <v>664</v>
      </c>
      <c r="T4" s="158"/>
      <c r="U4" s="130"/>
      <c r="V4" s="673" t="str">
        <f>'5부.Ⅱ'!V4</f>
        <v>2020.01.01</v>
      </c>
      <c r="W4" s="673"/>
      <c r="X4" s="673"/>
      <c r="Y4" s="129"/>
      <c r="Z4" s="129" t="s">
        <v>665</v>
      </c>
      <c r="AA4" s="129"/>
      <c r="AB4" s="157"/>
      <c r="AC4" s="673" t="str">
        <f>'5부.Ⅱ'!AC4</f>
        <v>2020.03.31</v>
      </c>
      <c r="AD4" s="673"/>
      <c r="AE4" s="673"/>
      <c r="AF4" s="125"/>
      <c r="AG4" s="27"/>
      <c r="AH4" s="27"/>
      <c r="AI4" s="27"/>
      <c r="AJ4" s="27"/>
      <c r="AK4" s="27"/>
      <c r="AL4" s="27"/>
    </row>
    <row r="5" spans="1:39">
      <c r="J5" s="27" t="s">
        <v>426</v>
      </c>
      <c r="L5" s="27" t="s">
        <v>421</v>
      </c>
      <c r="M5" s="131">
        <f>'5부.Ⅰ'!Q7</f>
        <v>2</v>
      </c>
      <c r="N5" s="27" t="s">
        <v>422</v>
      </c>
      <c r="O5" s="166"/>
      <c r="P5" s="129" t="s">
        <v>809</v>
      </c>
      <c r="R5" s="27"/>
      <c r="S5" s="130" t="s">
        <v>664</v>
      </c>
      <c r="T5" s="158"/>
      <c r="U5" s="130"/>
      <c r="V5" s="689" t="str">
        <f>'5부.Ⅱ'!V5</f>
        <v>2019.01.01</v>
      </c>
      <c r="W5" s="689"/>
      <c r="X5" s="689"/>
      <c r="Y5" s="129"/>
      <c r="Z5" s="129" t="s">
        <v>665</v>
      </c>
      <c r="AA5" s="129"/>
      <c r="AB5" s="157"/>
      <c r="AC5" s="689" t="str">
        <f>'5부.Ⅱ'!AC5</f>
        <v>2019.03.31</v>
      </c>
      <c r="AD5" s="689"/>
      <c r="AE5" s="689"/>
      <c r="AF5" s="125"/>
      <c r="AG5" s="27"/>
      <c r="AH5" s="27"/>
      <c r="AI5" s="27"/>
      <c r="AJ5" s="27"/>
      <c r="AK5" s="27"/>
      <c r="AL5" s="27"/>
    </row>
    <row r="6" spans="1:39" ht="17.25" customHeight="1">
      <c r="B6" s="47"/>
      <c r="C6" s="47"/>
      <c r="D6" s="27" t="s">
        <v>427</v>
      </c>
      <c r="E6" s="133"/>
      <c r="F6" s="133"/>
      <c r="G6" s="27" t="str">
        <f>표지!E28</f>
        <v>㈜대한제22호평택고평위탁관리부동산투자회사</v>
      </c>
      <c r="H6" s="133"/>
      <c r="I6" s="133"/>
      <c r="J6" s="133"/>
      <c r="K6" s="133"/>
      <c r="L6" s="133"/>
      <c r="M6" s="133"/>
      <c r="N6" s="133"/>
      <c r="O6" s="133"/>
      <c r="P6" s="133"/>
      <c r="Q6" s="133"/>
      <c r="R6" s="133"/>
      <c r="S6" s="133"/>
      <c r="T6" s="133"/>
      <c r="U6" s="133"/>
      <c r="V6" s="167"/>
      <c r="W6" s="167"/>
      <c r="X6" s="167"/>
      <c r="Y6" s="167"/>
      <c r="Z6" s="167"/>
      <c r="AA6" s="167"/>
      <c r="AB6" s="167"/>
      <c r="AC6" s="167"/>
      <c r="AD6" s="167"/>
      <c r="AE6" s="167"/>
      <c r="AF6" s="133"/>
      <c r="AG6" s="52"/>
      <c r="AH6" s="134"/>
      <c r="AI6" s="646" t="s">
        <v>26</v>
      </c>
      <c r="AJ6" s="646"/>
      <c r="AK6" s="646"/>
      <c r="AL6" s="646"/>
      <c r="AM6" s="14"/>
    </row>
    <row r="7" spans="1:39">
      <c r="D7" s="667" t="s">
        <v>429</v>
      </c>
      <c r="E7" s="668"/>
      <c r="F7" s="668"/>
      <c r="G7" s="668"/>
      <c r="H7" s="668"/>
      <c r="I7" s="668"/>
      <c r="J7" s="668"/>
      <c r="K7" s="668"/>
      <c r="L7" s="668"/>
      <c r="M7" s="668"/>
      <c r="N7" s="669"/>
      <c r="O7" s="145"/>
      <c r="P7" s="159"/>
      <c r="Q7" s="159"/>
      <c r="R7" s="159"/>
      <c r="S7" s="159" t="s">
        <v>154</v>
      </c>
      <c r="T7" s="160">
        <f>M4</f>
        <v>3</v>
      </c>
      <c r="U7" s="159" t="s">
        <v>810</v>
      </c>
      <c r="V7" s="159"/>
      <c r="W7" s="159"/>
      <c r="X7" s="159"/>
      <c r="Y7" s="159"/>
      <c r="Z7" s="161"/>
      <c r="AA7" s="145"/>
      <c r="AB7" s="159"/>
      <c r="AC7" s="159"/>
      <c r="AD7" s="159"/>
      <c r="AE7" s="159" t="s">
        <v>811</v>
      </c>
      <c r="AF7" s="140">
        <f>M5</f>
        <v>2</v>
      </c>
      <c r="AG7" s="159" t="s">
        <v>433</v>
      </c>
      <c r="AH7" s="159"/>
      <c r="AI7" s="159"/>
      <c r="AJ7" s="159"/>
      <c r="AK7" s="159"/>
      <c r="AL7" s="161"/>
    </row>
    <row r="8" spans="1:39">
      <c r="D8" s="670"/>
      <c r="E8" s="671"/>
      <c r="F8" s="671"/>
      <c r="G8" s="671"/>
      <c r="H8" s="671"/>
      <c r="I8" s="671"/>
      <c r="J8" s="671"/>
      <c r="K8" s="671"/>
      <c r="L8" s="671"/>
      <c r="M8" s="671"/>
      <c r="N8" s="672"/>
      <c r="O8" s="685" t="s">
        <v>812</v>
      </c>
      <c r="P8" s="685"/>
      <c r="Q8" s="685"/>
      <c r="R8" s="685"/>
      <c r="S8" s="685"/>
      <c r="T8" s="685"/>
      <c r="U8" s="686" t="s">
        <v>813</v>
      </c>
      <c r="V8" s="686"/>
      <c r="W8" s="686"/>
      <c r="X8" s="686"/>
      <c r="Y8" s="686"/>
      <c r="Z8" s="686"/>
      <c r="AA8" s="687" t="s">
        <v>814</v>
      </c>
      <c r="AB8" s="687"/>
      <c r="AC8" s="687"/>
      <c r="AD8" s="687"/>
      <c r="AE8" s="687"/>
      <c r="AF8" s="687"/>
      <c r="AG8" s="688" t="s">
        <v>88</v>
      </c>
      <c r="AH8" s="688"/>
      <c r="AI8" s="688"/>
      <c r="AJ8" s="688"/>
      <c r="AK8" s="688"/>
      <c r="AL8" s="688"/>
    </row>
    <row r="9" spans="1:39">
      <c r="A9" s="162" t="s">
        <v>670</v>
      </c>
      <c r="D9" s="670"/>
      <c r="E9" s="671"/>
      <c r="F9" s="671"/>
      <c r="G9" s="671"/>
      <c r="H9" s="671"/>
      <c r="I9" s="671"/>
      <c r="J9" s="671"/>
      <c r="K9" s="671"/>
      <c r="L9" s="671"/>
      <c r="M9" s="671"/>
      <c r="N9" s="672"/>
      <c r="O9" s="650" t="s">
        <v>434</v>
      </c>
      <c r="P9" s="651"/>
      <c r="Q9" s="651"/>
      <c r="R9" s="651"/>
      <c r="S9" s="651"/>
      <c r="T9" s="651"/>
      <c r="U9" s="651"/>
      <c r="V9" s="651"/>
      <c r="W9" s="651"/>
      <c r="X9" s="651"/>
      <c r="Y9" s="651"/>
      <c r="Z9" s="652"/>
      <c r="AA9" s="650" t="s">
        <v>434</v>
      </c>
      <c r="AB9" s="651"/>
      <c r="AC9" s="651"/>
      <c r="AD9" s="651"/>
      <c r="AE9" s="651"/>
      <c r="AF9" s="651"/>
      <c r="AG9" s="651"/>
      <c r="AH9" s="651"/>
      <c r="AI9" s="651"/>
      <c r="AJ9" s="651"/>
      <c r="AK9" s="651"/>
      <c r="AL9" s="652"/>
    </row>
    <row r="10" spans="1:39">
      <c r="A10" s="1" t="s">
        <v>815</v>
      </c>
      <c r="D10" s="168" t="s">
        <v>850</v>
      </c>
      <c r="E10" s="169"/>
      <c r="F10" s="169"/>
      <c r="G10" s="169"/>
      <c r="H10" s="169"/>
      <c r="I10" s="169"/>
      <c r="J10" s="169"/>
      <c r="K10" s="169"/>
      <c r="L10" s="169"/>
      <c r="M10" s="169"/>
      <c r="N10" s="170"/>
      <c r="O10" s="676"/>
      <c r="P10" s="677"/>
      <c r="Q10" s="677"/>
      <c r="R10" s="677"/>
      <c r="S10" s="677"/>
      <c r="T10" s="678"/>
      <c r="U10" s="676">
        <f>SUM(O11:T14)</f>
        <v>0</v>
      </c>
      <c r="V10" s="677"/>
      <c r="W10" s="677"/>
      <c r="X10" s="677"/>
      <c r="Y10" s="677"/>
      <c r="Z10" s="678"/>
      <c r="AA10" s="676"/>
      <c r="AB10" s="677"/>
      <c r="AC10" s="677"/>
      <c r="AD10" s="677"/>
      <c r="AE10" s="677"/>
      <c r="AF10" s="678"/>
      <c r="AG10" s="676">
        <f>SUM(AA11:AF14)</f>
        <v>0</v>
      </c>
      <c r="AH10" s="677"/>
      <c r="AI10" s="677"/>
      <c r="AJ10" s="677"/>
      <c r="AK10" s="677"/>
      <c r="AL10" s="678"/>
    </row>
    <row r="11" spans="1:39">
      <c r="A11" s="1" t="s">
        <v>816</v>
      </c>
      <c r="D11" s="171" t="s">
        <v>817</v>
      </c>
      <c r="E11" s="169"/>
      <c r="F11" s="169"/>
      <c r="G11" s="169"/>
      <c r="H11" s="169"/>
      <c r="I11" s="169"/>
      <c r="J11" s="169"/>
      <c r="K11" s="169"/>
      <c r="L11" s="169"/>
      <c r="M11" s="169"/>
      <c r="N11" s="170"/>
      <c r="O11" s="679"/>
      <c r="P11" s="680"/>
      <c r="Q11" s="680"/>
      <c r="R11" s="680"/>
      <c r="S11" s="680"/>
      <c r="T11" s="681"/>
      <c r="U11" s="676"/>
      <c r="V11" s="677"/>
      <c r="W11" s="677"/>
      <c r="X11" s="677"/>
      <c r="Y11" s="677"/>
      <c r="Z11" s="678"/>
      <c r="AA11" s="679"/>
      <c r="AB11" s="680"/>
      <c r="AC11" s="680"/>
      <c r="AD11" s="680"/>
      <c r="AE11" s="680"/>
      <c r="AF11" s="681"/>
      <c r="AG11" s="676"/>
      <c r="AH11" s="677"/>
      <c r="AI11" s="677"/>
      <c r="AJ11" s="677"/>
      <c r="AK11" s="677"/>
      <c r="AL11" s="678"/>
    </row>
    <row r="12" spans="1:39">
      <c r="A12" s="1" t="s">
        <v>818</v>
      </c>
      <c r="D12" s="171" t="s">
        <v>819</v>
      </c>
      <c r="E12" s="169"/>
      <c r="F12" s="169"/>
      <c r="G12" s="169"/>
      <c r="H12" s="169"/>
      <c r="I12" s="169"/>
      <c r="J12" s="169"/>
      <c r="K12" s="169"/>
      <c r="L12" s="169"/>
      <c r="M12" s="169"/>
      <c r="N12" s="170"/>
      <c r="O12" s="679"/>
      <c r="P12" s="680"/>
      <c r="Q12" s="680"/>
      <c r="R12" s="680"/>
      <c r="S12" s="680"/>
      <c r="T12" s="681"/>
      <c r="U12" s="676"/>
      <c r="V12" s="677"/>
      <c r="W12" s="677"/>
      <c r="X12" s="677"/>
      <c r="Y12" s="677"/>
      <c r="Z12" s="678"/>
      <c r="AA12" s="679"/>
      <c r="AB12" s="680"/>
      <c r="AC12" s="680"/>
      <c r="AD12" s="680"/>
      <c r="AE12" s="680"/>
      <c r="AF12" s="681"/>
      <c r="AG12" s="676"/>
      <c r="AH12" s="677"/>
      <c r="AI12" s="677"/>
      <c r="AJ12" s="677"/>
      <c r="AK12" s="677"/>
      <c r="AL12" s="678"/>
    </row>
    <row r="13" spans="1:39">
      <c r="A13" s="1" t="s">
        <v>820</v>
      </c>
      <c r="D13" s="171" t="s">
        <v>821</v>
      </c>
      <c r="E13" s="169"/>
      <c r="F13" s="169"/>
      <c r="G13" s="169"/>
      <c r="H13" s="169"/>
      <c r="I13" s="169"/>
      <c r="J13" s="169"/>
      <c r="K13" s="169"/>
      <c r="L13" s="169"/>
      <c r="M13" s="169"/>
      <c r="N13" s="170"/>
      <c r="O13" s="679"/>
      <c r="P13" s="680"/>
      <c r="Q13" s="680"/>
      <c r="R13" s="680"/>
      <c r="S13" s="680"/>
      <c r="T13" s="681"/>
      <c r="U13" s="676"/>
      <c r="V13" s="677"/>
      <c r="W13" s="677"/>
      <c r="X13" s="677"/>
      <c r="Y13" s="677"/>
      <c r="Z13" s="678"/>
      <c r="AA13" s="679"/>
      <c r="AB13" s="680"/>
      <c r="AC13" s="680"/>
      <c r="AD13" s="680"/>
      <c r="AE13" s="680"/>
      <c r="AF13" s="681"/>
      <c r="AG13" s="676"/>
      <c r="AH13" s="677"/>
      <c r="AI13" s="677"/>
      <c r="AJ13" s="677"/>
      <c r="AK13" s="677"/>
      <c r="AL13" s="678"/>
    </row>
    <row r="14" spans="1:39">
      <c r="A14" s="1" t="s">
        <v>822</v>
      </c>
      <c r="D14" s="171" t="s">
        <v>823</v>
      </c>
      <c r="E14" s="169"/>
      <c r="F14" s="169"/>
      <c r="G14" s="169"/>
      <c r="H14" s="169"/>
      <c r="I14" s="169"/>
      <c r="J14" s="169"/>
      <c r="K14" s="169"/>
      <c r="L14" s="169"/>
      <c r="M14" s="169"/>
      <c r="N14" s="170"/>
      <c r="O14" s="679"/>
      <c r="P14" s="680"/>
      <c r="Q14" s="680"/>
      <c r="R14" s="680"/>
      <c r="S14" s="680"/>
      <c r="T14" s="681"/>
      <c r="U14" s="676"/>
      <c r="V14" s="677"/>
      <c r="W14" s="677"/>
      <c r="X14" s="677"/>
      <c r="Y14" s="677"/>
      <c r="Z14" s="678"/>
      <c r="AA14" s="679"/>
      <c r="AB14" s="680"/>
      <c r="AC14" s="680"/>
      <c r="AD14" s="680"/>
      <c r="AE14" s="680"/>
      <c r="AF14" s="681"/>
      <c r="AG14" s="676"/>
      <c r="AH14" s="677"/>
      <c r="AI14" s="677"/>
      <c r="AJ14" s="677"/>
      <c r="AK14" s="677"/>
      <c r="AL14" s="678"/>
    </row>
    <row r="15" spans="1:39">
      <c r="A15" s="1" t="s">
        <v>824</v>
      </c>
      <c r="D15" s="168" t="s">
        <v>825</v>
      </c>
      <c r="E15" s="169"/>
      <c r="F15" s="169"/>
      <c r="G15" s="169"/>
      <c r="H15" s="169"/>
      <c r="I15" s="169"/>
      <c r="J15" s="169"/>
      <c r="K15" s="169"/>
      <c r="L15" s="169"/>
      <c r="M15" s="169"/>
      <c r="N15" s="170"/>
      <c r="O15" s="682"/>
      <c r="P15" s="683"/>
      <c r="Q15" s="683"/>
      <c r="R15" s="683"/>
      <c r="S15" s="683"/>
      <c r="T15" s="684"/>
      <c r="U15" s="679"/>
      <c r="V15" s="680"/>
      <c r="W15" s="680"/>
      <c r="X15" s="680"/>
      <c r="Y15" s="680"/>
      <c r="Z15" s="681"/>
      <c r="AA15" s="682"/>
      <c r="AB15" s="683"/>
      <c r="AC15" s="683"/>
      <c r="AD15" s="683"/>
      <c r="AE15" s="683"/>
      <c r="AF15" s="684"/>
      <c r="AG15" s="679"/>
      <c r="AH15" s="680"/>
      <c r="AI15" s="680"/>
      <c r="AJ15" s="680"/>
      <c r="AK15" s="680"/>
      <c r="AL15" s="681"/>
    </row>
    <row r="16" spans="1:39">
      <c r="A16" s="1" t="s">
        <v>826</v>
      </c>
      <c r="D16" s="168" t="s">
        <v>851</v>
      </c>
      <c r="E16" s="169"/>
      <c r="F16" s="169"/>
      <c r="G16" s="169"/>
      <c r="H16" s="169"/>
      <c r="I16" s="169"/>
      <c r="J16" s="169"/>
      <c r="K16" s="169"/>
      <c r="L16" s="169"/>
      <c r="M16" s="169"/>
      <c r="N16" s="170"/>
      <c r="O16" s="676"/>
      <c r="P16" s="677"/>
      <c r="Q16" s="677"/>
      <c r="R16" s="677"/>
      <c r="S16" s="677"/>
      <c r="T16" s="678"/>
      <c r="U16" s="676">
        <f>-(O17+O18+O19+O20+O25)</f>
        <v>0</v>
      </c>
      <c r="V16" s="677"/>
      <c r="W16" s="677"/>
      <c r="X16" s="677"/>
      <c r="Y16" s="677"/>
      <c r="Z16" s="678"/>
      <c r="AA16" s="676"/>
      <c r="AB16" s="677"/>
      <c r="AC16" s="677"/>
      <c r="AD16" s="677"/>
      <c r="AE16" s="677"/>
      <c r="AF16" s="678"/>
      <c r="AG16" s="676">
        <f>-(AA17+AA18+AA19+AA20+AA25)</f>
        <v>0</v>
      </c>
      <c r="AH16" s="677"/>
      <c r="AI16" s="677"/>
      <c r="AJ16" s="677"/>
      <c r="AK16" s="677"/>
      <c r="AL16" s="678"/>
    </row>
    <row r="17" spans="1:46">
      <c r="A17" s="1" t="s">
        <v>827</v>
      </c>
      <c r="D17" s="171" t="s">
        <v>828</v>
      </c>
      <c r="E17" s="169"/>
      <c r="F17" s="169"/>
      <c r="G17" s="169"/>
      <c r="H17" s="169"/>
      <c r="I17" s="169"/>
      <c r="J17" s="169"/>
      <c r="K17" s="169"/>
      <c r="L17" s="169"/>
      <c r="M17" s="169"/>
      <c r="N17" s="170"/>
      <c r="O17" s="679"/>
      <c r="P17" s="680"/>
      <c r="Q17" s="680"/>
      <c r="R17" s="680"/>
      <c r="S17" s="680"/>
      <c r="T17" s="681"/>
      <c r="U17" s="676"/>
      <c r="V17" s="677"/>
      <c r="W17" s="677"/>
      <c r="X17" s="677"/>
      <c r="Y17" s="677"/>
      <c r="Z17" s="678"/>
      <c r="AA17" s="679"/>
      <c r="AB17" s="680"/>
      <c r="AC17" s="680"/>
      <c r="AD17" s="680"/>
      <c r="AE17" s="680"/>
      <c r="AF17" s="681"/>
      <c r="AG17" s="676"/>
      <c r="AH17" s="677"/>
      <c r="AI17" s="677"/>
      <c r="AJ17" s="677"/>
      <c r="AK17" s="677"/>
      <c r="AL17" s="678"/>
    </row>
    <row r="18" spans="1:46">
      <c r="A18" s="1" t="s">
        <v>829</v>
      </c>
      <c r="D18" s="171" t="s">
        <v>830</v>
      </c>
      <c r="E18" s="169"/>
      <c r="F18" s="169"/>
      <c r="G18" s="169"/>
      <c r="H18" s="169"/>
      <c r="I18" s="169"/>
      <c r="J18" s="169"/>
      <c r="K18" s="169"/>
      <c r="L18" s="169"/>
      <c r="M18" s="169"/>
      <c r="N18" s="170"/>
      <c r="O18" s="679"/>
      <c r="P18" s="680"/>
      <c r="Q18" s="680"/>
      <c r="R18" s="680"/>
      <c r="S18" s="680"/>
      <c r="T18" s="681"/>
      <c r="U18" s="676"/>
      <c r="V18" s="677"/>
      <c r="W18" s="677"/>
      <c r="X18" s="677"/>
      <c r="Y18" s="677"/>
      <c r="Z18" s="678"/>
      <c r="AA18" s="679"/>
      <c r="AB18" s="680"/>
      <c r="AC18" s="680"/>
      <c r="AD18" s="680"/>
      <c r="AE18" s="680"/>
      <c r="AF18" s="681"/>
      <c r="AG18" s="676"/>
      <c r="AH18" s="677"/>
      <c r="AI18" s="677"/>
      <c r="AJ18" s="677"/>
      <c r="AK18" s="677"/>
      <c r="AL18" s="678"/>
    </row>
    <row r="19" spans="1:46">
      <c r="A19" s="1" t="s">
        <v>831</v>
      </c>
      <c r="D19" s="171" t="s">
        <v>832</v>
      </c>
      <c r="E19" s="169"/>
      <c r="F19" s="169"/>
      <c r="G19" s="169"/>
      <c r="H19" s="169"/>
      <c r="I19" s="169"/>
      <c r="J19" s="169"/>
      <c r="K19" s="169"/>
      <c r="L19" s="169"/>
      <c r="M19" s="169"/>
      <c r="N19" s="170"/>
      <c r="O19" s="679"/>
      <c r="P19" s="680"/>
      <c r="Q19" s="680"/>
      <c r="R19" s="680"/>
      <c r="S19" s="680"/>
      <c r="T19" s="681"/>
      <c r="U19" s="676"/>
      <c r="V19" s="677"/>
      <c r="W19" s="677"/>
      <c r="X19" s="677"/>
      <c r="Y19" s="677"/>
      <c r="Z19" s="678"/>
      <c r="AA19" s="679"/>
      <c r="AB19" s="680"/>
      <c r="AC19" s="680"/>
      <c r="AD19" s="680"/>
      <c r="AE19" s="680"/>
      <c r="AF19" s="681"/>
      <c r="AG19" s="676"/>
      <c r="AH19" s="677"/>
      <c r="AI19" s="677"/>
      <c r="AJ19" s="677"/>
      <c r="AK19" s="677"/>
      <c r="AL19" s="678"/>
    </row>
    <row r="20" spans="1:46">
      <c r="A20" s="1" t="s">
        <v>833</v>
      </c>
      <c r="D20" s="171" t="s">
        <v>834</v>
      </c>
      <c r="E20" s="169"/>
      <c r="F20" s="169"/>
      <c r="G20" s="169"/>
      <c r="H20" s="169"/>
      <c r="I20" s="169"/>
      <c r="J20" s="169"/>
      <c r="K20" s="169"/>
      <c r="L20" s="169"/>
      <c r="M20" s="169"/>
      <c r="N20" s="170"/>
      <c r="O20" s="676">
        <f>SUM(O21:T24)</f>
        <v>0</v>
      </c>
      <c r="P20" s="677"/>
      <c r="Q20" s="677"/>
      <c r="R20" s="677"/>
      <c r="S20" s="677"/>
      <c r="T20" s="678"/>
      <c r="U20" s="676"/>
      <c r="V20" s="677"/>
      <c r="W20" s="677"/>
      <c r="X20" s="677"/>
      <c r="Y20" s="677"/>
      <c r="Z20" s="678"/>
      <c r="AA20" s="676">
        <f>SUM(AA21:AF24)</f>
        <v>0</v>
      </c>
      <c r="AB20" s="677"/>
      <c r="AC20" s="677"/>
      <c r="AD20" s="677"/>
      <c r="AE20" s="677"/>
      <c r="AF20" s="678"/>
      <c r="AG20" s="676"/>
      <c r="AH20" s="677"/>
      <c r="AI20" s="677"/>
      <c r="AJ20" s="677"/>
      <c r="AK20" s="677"/>
      <c r="AL20" s="678"/>
    </row>
    <row r="21" spans="1:46">
      <c r="A21" s="1" t="s">
        <v>835</v>
      </c>
      <c r="D21" s="171" t="s">
        <v>836</v>
      </c>
      <c r="E21" s="169"/>
      <c r="F21" s="169"/>
      <c r="G21" s="169"/>
      <c r="H21" s="169"/>
      <c r="I21" s="169"/>
      <c r="J21" s="169"/>
      <c r="K21" s="169"/>
      <c r="L21" s="169"/>
      <c r="M21" s="169"/>
      <c r="N21" s="170"/>
      <c r="O21" s="679"/>
      <c r="P21" s="680"/>
      <c r="Q21" s="680"/>
      <c r="R21" s="680"/>
      <c r="S21" s="680"/>
      <c r="T21" s="681"/>
      <c r="U21" s="676"/>
      <c r="V21" s="677"/>
      <c r="W21" s="677"/>
      <c r="X21" s="677"/>
      <c r="Y21" s="677"/>
      <c r="Z21" s="678"/>
      <c r="AA21" s="679"/>
      <c r="AB21" s="680"/>
      <c r="AC21" s="680"/>
      <c r="AD21" s="680"/>
      <c r="AE21" s="680"/>
      <c r="AF21" s="681"/>
      <c r="AG21" s="676"/>
      <c r="AH21" s="677"/>
      <c r="AI21" s="677"/>
      <c r="AJ21" s="677"/>
      <c r="AK21" s="677"/>
      <c r="AL21" s="678"/>
    </row>
    <row r="22" spans="1:46">
      <c r="A22" s="1" t="s">
        <v>837</v>
      </c>
      <c r="D22" s="171" t="s">
        <v>838</v>
      </c>
      <c r="E22" s="169"/>
      <c r="F22" s="169"/>
      <c r="G22" s="169"/>
      <c r="H22" s="169"/>
      <c r="I22" s="169"/>
      <c r="J22" s="169"/>
      <c r="K22" s="169"/>
      <c r="L22" s="169"/>
      <c r="M22" s="169"/>
      <c r="N22" s="170"/>
      <c r="O22" s="679"/>
      <c r="P22" s="680"/>
      <c r="Q22" s="680"/>
      <c r="R22" s="680"/>
      <c r="S22" s="680"/>
      <c r="T22" s="681"/>
      <c r="U22" s="676"/>
      <c r="V22" s="677"/>
      <c r="W22" s="677"/>
      <c r="X22" s="677"/>
      <c r="Y22" s="677"/>
      <c r="Z22" s="678"/>
      <c r="AA22" s="679"/>
      <c r="AB22" s="680"/>
      <c r="AC22" s="680"/>
      <c r="AD22" s="680"/>
      <c r="AE22" s="680"/>
      <c r="AF22" s="681"/>
      <c r="AG22" s="676"/>
      <c r="AH22" s="677"/>
      <c r="AI22" s="677"/>
      <c r="AJ22" s="677"/>
      <c r="AK22" s="677"/>
      <c r="AL22" s="678"/>
    </row>
    <row r="23" spans="1:46">
      <c r="A23" s="1" t="s">
        <v>839</v>
      </c>
      <c r="D23" s="171" t="s">
        <v>840</v>
      </c>
      <c r="E23" s="169"/>
      <c r="F23" s="169"/>
      <c r="G23" s="169"/>
      <c r="H23" s="169"/>
      <c r="I23" s="169"/>
      <c r="J23" s="169"/>
      <c r="K23" s="169"/>
      <c r="L23" s="169"/>
      <c r="M23" s="169"/>
      <c r="N23" s="170"/>
      <c r="O23" s="679"/>
      <c r="P23" s="680"/>
      <c r="Q23" s="680"/>
      <c r="R23" s="680"/>
      <c r="S23" s="680"/>
      <c r="T23" s="681"/>
      <c r="U23" s="676"/>
      <c r="V23" s="677"/>
      <c r="W23" s="677"/>
      <c r="X23" s="677"/>
      <c r="Y23" s="677"/>
      <c r="Z23" s="678"/>
      <c r="AA23" s="679"/>
      <c r="AB23" s="680"/>
      <c r="AC23" s="680"/>
      <c r="AD23" s="680"/>
      <c r="AE23" s="680"/>
      <c r="AF23" s="681"/>
      <c r="AG23" s="676"/>
      <c r="AH23" s="677"/>
      <c r="AI23" s="677"/>
      <c r="AJ23" s="677"/>
      <c r="AK23" s="677"/>
      <c r="AL23" s="678"/>
    </row>
    <row r="24" spans="1:46">
      <c r="A24" s="1" t="s">
        <v>841</v>
      </c>
      <c r="D24" s="171" t="s">
        <v>842</v>
      </c>
      <c r="E24" s="169"/>
      <c r="F24" s="169"/>
      <c r="G24" s="169"/>
      <c r="H24" s="169"/>
      <c r="I24" s="169"/>
      <c r="J24" s="169"/>
      <c r="K24" s="169"/>
      <c r="L24" s="169"/>
      <c r="M24" s="169"/>
      <c r="N24" s="170"/>
      <c r="O24" s="679"/>
      <c r="P24" s="680"/>
      <c r="Q24" s="680"/>
      <c r="R24" s="680"/>
      <c r="S24" s="680"/>
      <c r="T24" s="681"/>
      <c r="U24" s="676"/>
      <c r="V24" s="677"/>
      <c r="W24" s="677"/>
      <c r="X24" s="677"/>
      <c r="Y24" s="677"/>
      <c r="Z24" s="678"/>
      <c r="AA24" s="679"/>
      <c r="AB24" s="680"/>
      <c r="AC24" s="680"/>
      <c r="AD24" s="680"/>
      <c r="AE24" s="680"/>
      <c r="AF24" s="681"/>
      <c r="AG24" s="676"/>
      <c r="AH24" s="677"/>
      <c r="AI24" s="677"/>
      <c r="AJ24" s="677"/>
      <c r="AK24" s="677"/>
      <c r="AL24" s="678"/>
    </row>
    <row r="25" spans="1:46">
      <c r="A25" s="1" t="s">
        <v>843</v>
      </c>
      <c r="D25" s="171" t="s">
        <v>844</v>
      </c>
      <c r="E25" s="169"/>
      <c r="F25" s="169"/>
      <c r="G25" s="169"/>
      <c r="H25" s="169"/>
      <c r="I25" s="169"/>
      <c r="J25" s="169"/>
      <c r="K25" s="169"/>
      <c r="L25" s="169"/>
      <c r="M25" s="169"/>
      <c r="N25" s="170"/>
      <c r="O25" s="679"/>
      <c r="P25" s="680"/>
      <c r="Q25" s="680"/>
      <c r="R25" s="680"/>
      <c r="S25" s="680"/>
      <c r="T25" s="681"/>
      <c r="U25" s="676"/>
      <c r="V25" s="677"/>
      <c r="W25" s="677"/>
      <c r="X25" s="677"/>
      <c r="Y25" s="677"/>
      <c r="Z25" s="678"/>
      <c r="AA25" s="679"/>
      <c r="AB25" s="680"/>
      <c r="AC25" s="680"/>
      <c r="AD25" s="680"/>
      <c r="AE25" s="680"/>
      <c r="AF25" s="681"/>
      <c r="AG25" s="676"/>
      <c r="AH25" s="677"/>
      <c r="AI25" s="677"/>
      <c r="AJ25" s="677"/>
      <c r="AK25" s="677"/>
      <c r="AL25" s="678"/>
    </row>
    <row r="26" spans="1:46">
      <c r="A26" s="1" t="s">
        <v>845</v>
      </c>
      <c r="D26" s="168" t="s">
        <v>852</v>
      </c>
      <c r="E26" s="169"/>
      <c r="F26" s="169"/>
      <c r="G26" s="169"/>
      <c r="H26" s="169"/>
      <c r="I26" s="169"/>
      <c r="J26" s="169"/>
      <c r="K26" s="169"/>
      <c r="L26" s="169"/>
      <c r="M26" s="169"/>
      <c r="N26" s="170"/>
      <c r="O26" s="676"/>
      <c r="P26" s="677"/>
      <c r="Q26" s="677"/>
      <c r="R26" s="677"/>
      <c r="S26" s="677"/>
      <c r="T26" s="678"/>
      <c r="U26" s="679"/>
      <c r="V26" s="680"/>
      <c r="W26" s="680"/>
      <c r="X26" s="680"/>
      <c r="Y26" s="680"/>
      <c r="Z26" s="681"/>
      <c r="AA26" s="676"/>
      <c r="AB26" s="677"/>
      <c r="AC26" s="677"/>
      <c r="AD26" s="677"/>
      <c r="AE26" s="677"/>
      <c r="AF26" s="678"/>
      <c r="AG26" s="679"/>
      <c r="AH26" s="680"/>
      <c r="AI26" s="680"/>
      <c r="AJ26" s="680"/>
      <c r="AK26" s="680"/>
      <c r="AL26" s="681"/>
    </row>
    <row r="27" spans="1:46">
      <c r="A27" s="1" t="s">
        <v>846</v>
      </c>
      <c r="D27" s="168" t="s">
        <v>853</v>
      </c>
      <c r="E27" s="169"/>
      <c r="F27" s="169"/>
      <c r="G27" s="169"/>
      <c r="H27" s="169"/>
      <c r="I27" s="169"/>
      <c r="J27" s="169"/>
      <c r="K27" s="169"/>
      <c r="L27" s="169"/>
      <c r="M27" s="169"/>
      <c r="N27" s="170"/>
      <c r="O27" s="676"/>
      <c r="P27" s="677"/>
      <c r="Q27" s="677"/>
      <c r="R27" s="677"/>
      <c r="S27" s="677"/>
      <c r="T27" s="678"/>
      <c r="U27" s="676">
        <f>U10+U15+U16+U26</f>
        <v>0</v>
      </c>
      <c r="V27" s="677"/>
      <c r="W27" s="677"/>
      <c r="X27" s="677"/>
      <c r="Y27" s="677"/>
      <c r="Z27" s="678"/>
      <c r="AA27" s="676"/>
      <c r="AB27" s="677"/>
      <c r="AC27" s="677"/>
      <c r="AD27" s="677"/>
      <c r="AE27" s="677"/>
      <c r="AF27" s="678"/>
      <c r="AG27" s="676">
        <f>AG10+AG15+AG16+AG26</f>
        <v>0</v>
      </c>
      <c r="AH27" s="677"/>
      <c r="AI27" s="677"/>
      <c r="AJ27" s="677"/>
      <c r="AK27" s="677"/>
      <c r="AL27" s="678"/>
    </row>
    <row r="28" spans="1:46" ht="7.5" customHeight="1">
      <c r="A28" s="23"/>
      <c r="B28" s="22"/>
      <c r="C28" s="21"/>
      <c r="D28" s="21"/>
      <c r="E28" s="124"/>
      <c r="F28" s="124"/>
      <c r="G28" s="124"/>
      <c r="H28" s="124"/>
      <c r="I28" s="124"/>
      <c r="J28" s="124"/>
      <c r="K28" s="124"/>
      <c r="L28" s="124"/>
      <c r="M28" s="124"/>
      <c r="N28" s="124"/>
      <c r="O28" s="124"/>
      <c r="P28" s="127"/>
      <c r="Q28" s="127"/>
      <c r="R28" s="127"/>
      <c r="S28" s="127"/>
      <c r="T28" s="127"/>
      <c r="U28" s="127"/>
      <c r="V28" s="127"/>
      <c r="W28" s="127"/>
      <c r="X28" s="127"/>
      <c r="Y28" s="127"/>
      <c r="Z28" s="127"/>
      <c r="AA28" s="127"/>
      <c r="AB28" s="127"/>
      <c r="AC28" s="127"/>
      <c r="AD28" s="127"/>
      <c r="AE28" s="127"/>
      <c r="AF28" s="127"/>
      <c r="AG28" s="126"/>
      <c r="AJ28"/>
      <c r="AK28"/>
      <c r="AL28"/>
      <c r="AM28"/>
      <c r="AN28"/>
      <c r="AO28"/>
      <c r="AP28"/>
      <c r="AQ28"/>
    </row>
    <row r="29" spans="1:46" ht="26.25" customHeight="1">
      <c r="A29" s="23"/>
      <c r="B29" s="22"/>
      <c r="C29" s="21"/>
      <c r="D29" s="44"/>
      <c r="E29" s="289"/>
      <c r="F29" s="289"/>
      <c r="G29" s="289"/>
      <c r="H29" s="289"/>
      <c r="I29" s="289"/>
      <c r="J29" s="289"/>
      <c r="K29" s="289"/>
      <c r="L29" s="289"/>
      <c r="M29" s="289"/>
      <c r="N29" s="289"/>
      <c r="O29" s="289"/>
      <c r="P29" s="289"/>
      <c r="Q29" s="289"/>
      <c r="R29" s="289"/>
      <c r="S29" s="289"/>
      <c r="T29" s="289"/>
      <c r="U29" s="289"/>
      <c r="V29" s="289"/>
      <c r="W29" s="289"/>
      <c r="X29" s="289"/>
      <c r="Y29" s="289"/>
      <c r="Z29" s="289"/>
      <c r="AA29" s="289"/>
      <c r="AB29" s="289"/>
      <c r="AC29" s="289"/>
      <c r="AD29" s="289"/>
      <c r="AE29" s="289"/>
      <c r="AF29" s="289"/>
      <c r="AG29" s="289"/>
      <c r="AH29" s="289"/>
      <c r="AI29" s="289"/>
      <c r="AJ29" s="289"/>
      <c r="AK29" s="289"/>
      <c r="AL29" s="289"/>
      <c r="AM29" s="104" t="s">
        <v>221</v>
      </c>
      <c r="AN29" s="44"/>
      <c r="AO29" s="44"/>
      <c r="AP29" s="44"/>
      <c r="AQ29" s="44"/>
      <c r="AR29" s="44"/>
      <c r="AS29" s="44"/>
      <c r="AT29" s="24"/>
    </row>
    <row r="30" spans="1:46" ht="16.5" customHeight="1">
      <c r="AR30" s="1"/>
      <c r="AS30" s="1"/>
    </row>
    <row r="32" spans="1:46" ht="103.5" customHeight="1">
      <c r="B32" s="247" t="s">
        <v>1030</v>
      </c>
      <c r="C32" s="248"/>
      <c r="D32" s="248"/>
      <c r="E32" s="248"/>
      <c r="F32" s="248"/>
      <c r="G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c r="AG32" s="248"/>
      <c r="AH32" s="248"/>
      <c r="AI32" s="248"/>
      <c r="AJ32" s="248"/>
      <c r="AK32" s="248"/>
      <c r="AL32" s="249"/>
    </row>
  </sheetData>
  <protectedRanges>
    <protectedRange sqref="U8 AG8 O11 O13:T14 U15 O17:T19 O21:T25 U26 AA11 AA13:AF14 AG15 AA17:AF19 AA21:AF25 AG26" name="범위2"/>
  </protectedRanges>
  <mergeCells count="88">
    <mergeCell ref="G3:AH3"/>
    <mergeCell ref="V4:X4"/>
    <mergeCell ref="AC4:AE4"/>
    <mergeCell ref="V5:X5"/>
    <mergeCell ref="AC5:AE5"/>
    <mergeCell ref="AI6:AL6"/>
    <mergeCell ref="D7:N9"/>
    <mergeCell ref="O8:T8"/>
    <mergeCell ref="U8:Z8"/>
    <mergeCell ref="AA8:AF8"/>
    <mergeCell ref="AG8:AL8"/>
    <mergeCell ref="O9:Z9"/>
    <mergeCell ref="AA9:AL9"/>
    <mergeCell ref="O10:T10"/>
    <mergeCell ref="U10:Z10"/>
    <mergeCell ref="AA10:AF10"/>
    <mergeCell ref="AG10:AL10"/>
    <mergeCell ref="O11:T11"/>
    <mergeCell ref="U11:Z11"/>
    <mergeCell ref="AA11:AF11"/>
    <mergeCell ref="AG11:AL11"/>
    <mergeCell ref="O12:T12"/>
    <mergeCell ref="U12:Z12"/>
    <mergeCell ref="AA12:AF12"/>
    <mergeCell ref="AG12:AL12"/>
    <mergeCell ref="O13:T13"/>
    <mergeCell ref="U13:Z13"/>
    <mergeCell ref="AA13:AF13"/>
    <mergeCell ref="AG13:AL13"/>
    <mergeCell ref="O14:T14"/>
    <mergeCell ref="U14:Z14"/>
    <mergeCell ref="AA14:AF14"/>
    <mergeCell ref="AG14:AL14"/>
    <mergeCell ref="O15:T15"/>
    <mergeCell ref="U15:Z15"/>
    <mergeCell ref="AA15:AF15"/>
    <mergeCell ref="AG15:AL15"/>
    <mergeCell ref="O16:T16"/>
    <mergeCell ref="U16:Z16"/>
    <mergeCell ref="AA16:AF16"/>
    <mergeCell ref="AG16:AL16"/>
    <mergeCell ref="O17:T17"/>
    <mergeCell ref="U17:Z17"/>
    <mergeCell ref="AA17:AF17"/>
    <mergeCell ref="AG17:AL17"/>
    <mergeCell ref="O18:T18"/>
    <mergeCell ref="U18:Z18"/>
    <mergeCell ref="AA18:AF18"/>
    <mergeCell ref="AG18:AL18"/>
    <mergeCell ref="O19:T19"/>
    <mergeCell ref="U19:Z19"/>
    <mergeCell ref="AA19:AF19"/>
    <mergeCell ref="AG19:AL19"/>
    <mergeCell ref="O20:T20"/>
    <mergeCell ref="U20:Z20"/>
    <mergeCell ref="AA20:AF20"/>
    <mergeCell ref="AG20:AL20"/>
    <mergeCell ref="O21:T21"/>
    <mergeCell ref="U21:Z21"/>
    <mergeCell ref="AA21:AF21"/>
    <mergeCell ref="AG21:AL21"/>
    <mergeCell ref="U25:Z25"/>
    <mergeCell ref="AA25:AF25"/>
    <mergeCell ref="AG25:AL25"/>
    <mergeCell ref="O22:T22"/>
    <mergeCell ref="U22:Z22"/>
    <mergeCell ref="AA22:AF22"/>
    <mergeCell ref="AG22:AL22"/>
    <mergeCell ref="O23:T23"/>
    <mergeCell ref="U23:Z23"/>
    <mergeCell ref="AA23:AF23"/>
    <mergeCell ref="AG23:AL23"/>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sheetPr codeName="Sheet39"/>
  <dimension ref="A1:AT90"/>
  <sheetViews>
    <sheetView showGridLines="0" view="pageBreakPreview" zoomScaleNormal="100" zoomScaleSheetLayoutView="100" workbookViewId="0">
      <selection activeCell="D24" sqref="D24"/>
    </sheetView>
  </sheetViews>
  <sheetFormatPr defaultRowHeight="17.399999999999999"/>
  <cols>
    <col min="1" max="1" width="9" style="1" customWidth="1"/>
    <col min="2" max="3" width="1.09765625" style="1" customWidth="1"/>
    <col min="4" max="14" width="3.19921875" style="1" customWidth="1"/>
    <col min="15" max="38" width="3.09765625" style="1" customWidth="1"/>
    <col min="39" max="45" width="9" style="1"/>
  </cols>
  <sheetData>
    <row r="1" spans="1:45">
      <c r="D1" s="322"/>
      <c r="E1" s="322"/>
      <c r="F1" s="322"/>
      <c r="G1" s="322"/>
      <c r="H1" s="322"/>
      <c r="I1" s="322"/>
      <c r="J1" s="322"/>
      <c r="K1" s="322"/>
      <c r="L1" s="322"/>
      <c r="M1" s="322"/>
      <c r="N1" s="322"/>
      <c r="O1" s="322"/>
      <c r="P1" s="322"/>
      <c r="Q1" s="322"/>
      <c r="R1" s="322"/>
      <c r="S1" s="322"/>
      <c r="T1" s="322"/>
      <c r="U1" s="322"/>
      <c r="V1" s="322"/>
      <c r="W1" s="322"/>
      <c r="X1" s="322"/>
      <c r="Y1" s="322"/>
      <c r="Z1" s="322"/>
      <c r="AA1" s="322"/>
      <c r="AB1" s="322"/>
      <c r="AC1" s="322"/>
      <c r="AD1" s="322"/>
      <c r="AE1" s="322"/>
      <c r="AF1" s="322"/>
      <c r="AG1" s="322"/>
      <c r="AH1" s="322"/>
      <c r="AI1" s="322"/>
      <c r="AJ1" s="322"/>
      <c r="AK1" s="322"/>
    </row>
    <row r="2" spans="1:45" ht="20.25" customHeight="1">
      <c r="A2" s="99"/>
      <c r="B2" s="619" t="s">
        <v>1029</v>
      </c>
      <c r="C2" s="619"/>
      <c r="D2" s="619"/>
      <c r="E2" s="619"/>
      <c r="F2" s="619"/>
      <c r="G2" s="619"/>
      <c r="H2" s="619"/>
      <c r="I2" s="619"/>
      <c r="J2" s="619"/>
      <c r="K2" s="619"/>
      <c r="L2" s="619"/>
      <c r="M2" s="619"/>
      <c r="N2" s="619"/>
      <c r="O2" s="619"/>
      <c r="P2" s="619"/>
      <c r="Q2" s="619"/>
      <c r="R2" s="619"/>
      <c r="S2" s="619"/>
      <c r="T2" s="619"/>
      <c r="U2" s="619"/>
      <c r="V2" s="619"/>
      <c r="W2" s="619"/>
      <c r="X2" s="619"/>
      <c r="Y2" s="619"/>
      <c r="Z2" s="619"/>
      <c r="AA2" s="619"/>
      <c r="AB2" s="619"/>
      <c r="AC2" s="619"/>
      <c r="AD2" s="619"/>
      <c r="AE2" s="619"/>
      <c r="AF2" s="619"/>
      <c r="AG2" s="619"/>
      <c r="AH2" s="619"/>
      <c r="AI2" s="619"/>
      <c r="AJ2" s="619"/>
      <c r="AK2" s="619"/>
      <c r="AL2" s="619"/>
      <c r="AR2"/>
      <c r="AS2"/>
    </row>
    <row r="3" spans="1:45">
      <c r="G3" s="322" t="s">
        <v>1073</v>
      </c>
      <c r="H3" s="322"/>
      <c r="I3" s="322"/>
      <c r="J3" s="322"/>
      <c r="K3" s="322"/>
      <c r="L3" s="322"/>
      <c r="M3" s="322"/>
      <c r="N3" s="322"/>
      <c r="O3" s="322"/>
      <c r="P3" s="322"/>
      <c r="Q3" s="322"/>
      <c r="R3" s="322"/>
      <c r="S3" s="322"/>
      <c r="T3" s="322"/>
      <c r="U3" s="322"/>
      <c r="V3" s="322"/>
      <c r="W3" s="322"/>
      <c r="X3" s="322"/>
      <c r="Y3" s="322"/>
      <c r="Z3" s="322"/>
      <c r="AA3" s="322"/>
      <c r="AB3" s="322"/>
      <c r="AC3" s="322"/>
      <c r="AD3" s="322"/>
      <c r="AE3" s="322"/>
      <c r="AF3" s="322"/>
      <c r="AG3" s="322"/>
      <c r="AH3" s="322"/>
      <c r="AR3"/>
      <c r="AS3"/>
    </row>
    <row r="4" spans="1:45">
      <c r="J4" s="27" t="s">
        <v>420</v>
      </c>
      <c r="L4" s="27" t="s">
        <v>421</v>
      </c>
      <c r="M4" s="165">
        <f>'5부.Ⅰ'!Q6</f>
        <v>3</v>
      </c>
      <c r="N4" s="188" t="s">
        <v>422</v>
      </c>
      <c r="O4" s="165">
        <f>'5부.Ⅰ'!S6</f>
        <v>1</v>
      </c>
      <c r="P4" s="188" t="s">
        <v>1061</v>
      </c>
      <c r="Q4" s="43"/>
      <c r="R4" s="188"/>
      <c r="S4" s="188" t="s">
        <v>664</v>
      </c>
      <c r="T4" s="157"/>
      <c r="U4" s="188"/>
      <c r="V4" s="673" t="str">
        <f>'5부.Ⅱ'!V4</f>
        <v>2020.01.01</v>
      </c>
      <c r="W4" s="673"/>
      <c r="X4" s="673"/>
      <c r="Y4" s="188"/>
      <c r="Z4" s="188" t="s">
        <v>665</v>
      </c>
      <c r="AA4" s="188"/>
      <c r="AB4" s="157"/>
      <c r="AC4" s="673" t="str">
        <f>'5부.Ⅱ'!AC4</f>
        <v>2020.03.31</v>
      </c>
      <c r="AD4" s="673"/>
      <c r="AE4" s="673"/>
      <c r="AF4" s="157"/>
      <c r="AG4" s="188"/>
      <c r="AH4" s="27"/>
      <c r="AI4" s="27"/>
      <c r="AJ4" s="27"/>
      <c r="AK4" s="27"/>
      <c r="AL4" s="27"/>
    </row>
    <row r="5" spans="1:45">
      <c r="J5" s="27" t="s">
        <v>426</v>
      </c>
      <c r="L5" s="27" t="s">
        <v>421</v>
      </c>
      <c r="M5" s="189">
        <f>'5부.Ⅰ'!Q7</f>
        <v>2</v>
      </c>
      <c r="N5" s="188" t="s">
        <v>422</v>
      </c>
      <c r="O5" s="166"/>
      <c r="P5" s="188" t="s">
        <v>882</v>
      </c>
      <c r="Q5" s="43"/>
      <c r="R5" s="188"/>
      <c r="S5" s="188" t="s">
        <v>664</v>
      </c>
      <c r="T5" s="157"/>
      <c r="U5" s="188"/>
      <c r="V5" s="689" t="str">
        <f>'5부.Ⅱ'!V5</f>
        <v>2019.01.01</v>
      </c>
      <c r="W5" s="689"/>
      <c r="X5" s="689"/>
      <c r="Y5" s="188"/>
      <c r="Z5" s="188" t="s">
        <v>665</v>
      </c>
      <c r="AA5" s="188"/>
      <c r="AB5" s="157"/>
      <c r="AC5" s="689" t="str">
        <f>'5부.Ⅱ'!AC5</f>
        <v>2019.03.31</v>
      </c>
      <c r="AD5" s="689"/>
      <c r="AE5" s="689"/>
      <c r="AF5" s="157"/>
      <c r="AG5" s="188"/>
      <c r="AH5" s="27"/>
      <c r="AI5" s="27"/>
      <c r="AJ5" s="27"/>
      <c r="AK5" s="27"/>
      <c r="AL5" s="27"/>
    </row>
    <row r="6" spans="1:45" ht="17.25" customHeight="1">
      <c r="B6" s="47"/>
      <c r="C6" s="47"/>
      <c r="D6" s="27" t="s">
        <v>427</v>
      </c>
      <c r="E6" s="133"/>
      <c r="F6" s="133"/>
      <c r="G6" s="27" t="str">
        <f>표지!E28</f>
        <v>㈜대한제22호평택고평위탁관리부동산투자회사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646" t="s">
        <v>26</v>
      </c>
      <c r="AJ6" s="646"/>
      <c r="AK6" s="646"/>
      <c r="AL6" s="646"/>
      <c r="AM6" s="14"/>
    </row>
    <row r="7" spans="1:45">
      <c r="D7" s="667" t="s">
        <v>429</v>
      </c>
      <c r="E7" s="668"/>
      <c r="F7" s="668"/>
      <c r="G7" s="668"/>
      <c r="H7" s="668"/>
      <c r="I7" s="668"/>
      <c r="J7" s="668"/>
      <c r="K7" s="668"/>
      <c r="L7" s="668"/>
      <c r="M7" s="668"/>
      <c r="N7" s="669"/>
      <c r="O7" s="145"/>
      <c r="P7" s="159"/>
      <c r="Q7" s="159"/>
      <c r="R7" s="159"/>
      <c r="S7" s="159" t="s">
        <v>883</v>
      </c>
      <c r="T7" s="160">
        <f>M4</f>
        <v>3</v>
      </c>
      <c r="U7" s="159" t="s">
        <v>431</v>
      </c>
      <c r="V7" s="159"/>
      <c r="W7" s="159"/>
      <c r="X7" s="159"/>
      <c r="Y7" s="159"/>
      <c r="Z7" s="161"/>
      <c r="AA7" s="145"/>
      <c r="AB7" s="159"/>
      <c r="AC7" s="159"/>
      <c r="AD7" s="159"/>
      <c r="AE7" s="159" t="s">
        <v>154</v>
      </c>
      <c r="AF7" s="140">
        <f>M5</f>
        <v>2</v>
      </c>
      <c r="AG7" s="159" t="s">
        <v>433</v>
      </c>
      <c r="AH7" s="159"/>
      <c r="AI7" s="159"/>
      <c r="AJ7" s="159"/>
      <c r="AK7" s="159"/>
      <c r="AL7" s="161"/>
    </row>
    <row r="8" spans="1:45">
      <c r="A8" s="162" t="s">
        <v>884</v>
      </c>
      <c r="D8" s="670"/>
      <c r="E8" s="671"/>
      <c r="F8" s="671"/>
      <c r="G8" s="671"/>
      <c r="H8" s="671"/>
      <c r="I8" s="671"/>
      <c r="J8" s="671"/>
      <c r="K8" s="671"/>
      <c r="L8" s="671"/>
      <c r="M8" s="671"/>
      <c r="N8" s="672"/>
      <c r="O8" s="650" t="s">
        <v>434</v>
      </c>
      <c r="P8" s="651"/>
      <c r="Q8" s="651"/>
      <c r="R8" s="651"/>
      <c r="S8" s="651"/>
      <c r="T8" s="651"/>
      <c r="U8" s="651"/>
      <c r="V8" s="651"/>
      <c r="W8" s="651"/>
      <c r="X8" s="651"/>
      <c r="Y8" s="651"/>
      <c r="Z8" s="652"/>
      <c r="AA8" s="650" t="s">
        <v>434</v>
      </c>
      <c r="AB8" s="651"/>
      <c r="AC8" s="651"/>
      <c r="AD8" s="651"/>
      <c r="AE8" s="651"/>
      <c r="AF8" s="651"/>
      <c r="AG8" s="651"/>
      <c r="AH8" s="651"/>
      <c r="AI8" s="651"/>
      <c r="AJ8" s="651"/>
      <c r="AK8" s="651"/>
      <c r="AL8" s="652"/>
    </row>
    <row r="9" spans="1:45">
      <c r="A9" s="1" t="s">
        <v>885</v>
      </c>
      <c r="D9" s="168" t="s">
        <v>1021</v>
      </c>
      <c r="E9" s="169"/>
      <c r="F9" s="169"/>
      <c r="G9" s="169"/>
      <c r="H9" s="169"/>
      <c r="I9" s="169"/>
      <c r="J9" s="169"/>
      <c r="K9" s="169"/>
      <c r="L9" s="169"/>
      <c r="M9" s="169"/>
      <c r="N9" s="170"/>
      <c r="O9" s="676"/>
      <c r="P9" s="677"/>
      <c r="Q9" s="677"/>
      <c r="R9" s="677"/>
      <c r="S9" s="677"/>
      <c r="T9" s="678"/>
      <c r="U9" s="676">
        <f>U10+U11+U24+U47+U48+U49+U50</f>
        <v>0</v>
      </c>
      <c r="V9" s="677"/>
      <c r="W9" s="677"/>
      <c r="X9" s="677"/>
      <c r="Y9" s="677"/>
      <c r="Z9" s="678"/>
      <c r="AA9" s="676"/>
      <c r="AB9" s="677"/>
      <c r="AC9" s="677"/>
      <c r="AD9" s="677"/>
      <c r="AE9" s="677"/>
      <c r="AF9" s="678"/>
      <c r="AG9" s="676">
        <f>AG10+AG11+AG24+AG47+AG48+AG49+AG50</f>
        <v>0</v>
      </c>
      <c r="AH9" s="677"/>
      <c r="AI9" s="677"/>
      <c r="AJ9" s="677"/>
      <c r="AK9" s="677"/>
      <c r="AL9" s="678"/>
    </row>
    <row r="10" spans="1:45">
      <c r="A10" s="1" t="s">
        <v>886</v>
      </c>
      <c r="D10" s="168" t="s">
        <v>887</v>
      </c>
      <c r="E10" s="169"/>
      <c r="F10" s="169"/>
      <c r="G10" s="169"/>
      <c r="H10" s="169"/>
      <c r="I10" s="169"/>
      <c r="J10" s="169"/>
      <c r="K10" s="169"/>
      <c r="L10" s="169"/>
      <c r="M10" s="169"/>
      <c r="N10" s="170"/>
      <c r="O10" s="682"/>
      <c r="P10" s="683"/>
      <c r="Q10" s="683"/>
      <c r="R10" s="683"/>
      <c r="S10" s="683"/>
      <c r="T10" s="684"/>
      <c r="U10" s="679"/>
      <c r="V10" s="680"/>
      <c r="W10" s="680"/>
      <c r="X10" s="680"/>
      <c r="Y10" s="680"/>
      <c r="Z10" s="681"/>
      <c r="AA10" s="682"/>
      <c r="AB10" s="683"/>
      <c r="AC10" s="683"/>
      <c r="AD10" s="683"/>
      <c r="AE10" s="683"/>
      <c r="AF10" s="684"/>
      <c r="AG10" s="679"/>
      <c r="AH10" s="680"/>
      <c r="AI10" s="680"/>
      <c r="AJ10" s="680"/>
      <c r="AK10" s="680"/>
      <c r="AL10" s="681"/>
    </row>
    <row r="11" spans="1:45">
      <c r="A11" s="1" t="s">
        <v>888</v>
      </c>
      <c r="D11" s="168" t="s">
        <v>889</v>
      </c>
      <c r="E11" s="169"/>
      <c r="F11" s="169"/>
      <c r="G11" s="169"/>
      <c r="H11" s="169"/>
      <c r="I11" s="169"/>
      <c r="J11" s="169"/>
      <c r="K11" s="169"/>
      <c r="L11" s="169"/>
      <c r="M11" s="169"/>
      <c r="N11" s="170"/>
      <c r="O11" s="676"/>
      <c r="P11" s="677"/>
      <c r="Q11" s="677"/>
      <c r="R11" s="677"/>
      <c r="S11" s="677"/>
      <c r="T11" s="678"/>
      <c r="U11" s="676">
        <f>SUM(O12:T23)</f>
        <v>0</v>
      </c>
      <c r="V11" s="677"/>
      <c r="W11" s="677"/>
      <c r="X11" s="677"/>
      <c r="Y11" s="677"/>
      <c r="Z11" s="678"/>
      <c r="AA11" s="676"/>
      <c r="AB11" s="677"/>
      <c r="AC11" s="677"/>
      <c r="AD11" s="677"/>
      <c r="AE11" s="677"/>
      <c r="AF11" s="678"/>
      <c r="AG11" s="676">
        <f>SUM(AA12:AF23)</f>
        <v>0</v>
      </c>
      <c r="AH11" s="677"/>
      <c r="AI11" s="677"/>
      <c r="AJ11" s="677"/>
      <c r="AK11" s="677"/>
      <c r="AL11" s="678"/>
    </row>
    <row r="12" spans="1:45">
      <c r="A12" s="1" t="s">
        <v>890</v>
      </c>
      <c r="D12" s="171" t="s">
        <v>891</v>
      </c>
      <c r="E12" s="169"/>
      <c r="F12" s="169"/>
      <c r="G12" s="169"/>
      <c r="H12" s="169"/>
      <c r="I12" s="169"/>
      <c r="J12" s="169"/>
      <c r="K12" s="169"/>
      <c r="L12" s="169"/>
      <c r="M12" s="169"/>
      <c r="N12" s="170"/>
      <c r="O12" s="679"/>
      <c r="P12" s="680"/>
      <c r="Q12" s="680"/>
      <c r="R12" s="680"/>
      <c r="S12" s="680"/>
      <c r="T12" s="681"/>
      <c r="U12" s="676"/>
      <c r="V12" s="677"/>
      <c r="W12" s="677"/>
      <c r="X12" s="677"/>
      <c r="Y12" s="677"/>
      <c r="Z12" s="678"/>
      <c r="AA12" s="679"/>
      <c r="AB12" s="680"/>
      <c r="AC12" s="680"/>
      <c r="AD12" s="680"/>
      <c r="AE12" s="680"/>
      <c r="AF12" s="681"/>
      <c r="AG12" s="676"/>
      <c r="AH12" s="677"/>
      <c r="AI12" s="677"/>
      <c r="AJ12" s="677"/>
      <c r="AK12" s="677"/>
      <c r="AL12" s="678"/>
    </row>
    <row r="13" spans="1:45">
      <c r="A13" s="1" t="s">
        <v>892</v>
      </c>
      <c r="D13" s="171" t="s">
        <v>893</v>
      </c>
      <c r="E13" s="169"/>
      <c r="F13" s="169"/>
      <c r="G13" s="169"/>
      <c r="H13" s="169"/>
      <c r="I13" s="169"/>
      <c r="J13" s="169"/>
      <c r="K13" s="169"/>
      <c r="L13" s="169"/>
      <c r="M13" s="169"/>
      <c r="N13" s="170"/>
      <c r="O13" s="679"/>
      <c r="P13" s="680"/>
      <c r="Q13" s="680"/>
      <c r="R13" s="680"/>
      <c r="S13" s="680"/>
      <c r="T13" s="681"/>
      <c r="U13" s="676"/>
      <c r="V13" s="677"/>
      <c r="W13" s="677"/>
      <c r="X13" s="677"/>
      <c r="Y13" s="677"/>
      <c r="Z13" s="678"/>
      <c r="AA13" s="679"/>
      <c r="AB13" s="680"/>
      <c r="AC13" s="680"/>
      <c r="AD13" s="680"/>
      <c r="AE13" s="680"/>
      <c r="AF13" s="681"/>
      <c r="AG13" s="676"/>
      <c r="AH13" s="677"/>
      <c r="AI13" s="677"/>
      <c r="AJ13" s="677"/>
      <c r="AK13" s="677"/>
      <c r="AL13" s="678"/>
    </row>
    <row r="14" spans="1:45">
      <c r="A14" s="1" t="s">
        <v>894</v>
      </c>
      <c r="D14" s="171" t="s">
        <v>364</v>
      </c>
      <c r="E14" s="169"/>
      <c r="F14" s="169"/>
      <c r="G14" s="169"/>
      <c r="H14" s="169"/>
      <c r="I14" s="169"/>
      <c r="J14" s="169"/>
      <c r="K14" s="169"/>
      <c r="L14" s="169"/>
      <c r="M14" s="169"/>
      <c r="N14" s="170"/>
      <c r="O14" s="679"/>
      <c r="P14" s="680"/>
      <c r="Q14" s="680"/>
      <c r="R14" s="680"/>
      <c r="S14" s="680"/>
      <c r="T14" s="681"/>
      <c r="U14" s="676"/>
      <c r="V14" s="677"/>
      <c r="W14" s="677"/>
      <c r="X14" s="677"/>
      <c r="Y14" s="677"/>
      <c r="Z14" s="678"/>
      <c r="AA14" s="679"/>
      <c r="AB14" s="680"/>
      <c r="AC14" s="680"/>
      <c r="AD14" s="680"/>
      <c r="AE14" s="680"/>
      <c r="AF14" s="681"/>
      <c r="AG14" s="676"/>
      <c r="AH14" s="677"/>
      <c r="AI14" s="677"/>
      <c r="AJ14" s="677"/>
      <c r="AK14" s="677"/>
      <c r="AL14" s="678"/>
    </row>
    <row r="15" spans="1:45">
      <c r="A15" s="1" t="s">
        <v>895</v>
      </c>
      <c r="D15" s="171" t="s">
        <v>896</v>
      </c>
      <c r="E15" s="169"/>
      <c r="F15" s="169"/>
      <c r="G15" s="169"/>
      <c r="H15" s="169"/>
      <c r="I15" s="169"/>
      <c r="J15" s="169"/>
      <c r="K15" s="169"/>
      <c r="L15" s="169"/>
      <c r="M15" s="169"/>
      <c r="N15" s="170"/>
      <c r="O15" s="679"/>
      <c r="P15" s="680"/>
      <c r="Q15" s="680"/>
      <c r="R15" s="680"/>
      <c r="S15" s="680"/>
      <c r="T15" s="681"/>
      <c r="U15" s="676"/>
      <c r="V15" s="677"/>
      <c r="W15" s="677"/>
      <c r="X15" s="677"/>
      <c r="Y15" s="677"/>
      <c r="Z15" s="678"/>
      <c r="AA15" s="679"/>
      <c r="AB15" s="680"/>
      <c r="AC15" s="680"/>
      <c r="AD15" s="680"/>
      <c r="AE15" s="680"/>
      <c r="AF15" s="681"/>
      <c r="AG15" s="676"/>
      <c r="AH15" s="677"/>
      <c r="AI15" s="677"/>
      <c r="AJ15" s="677"/>
      <c r="AK15" s="677"/>
      <c r="AL15" s="678"/>
    </row>
    <row r="16" spans="1:45">
      <c r="A16" s="1" t="s">
        <v>897</v>
      </c>
      <c r="D16" s="171" t="s">
        <v>898</v>
      </c>
      <c r="E16" s="169"/>
      <c r="F16" s="169"/>
      <c r="G16" s="169"/>
      <c r="H16" s="169"/>
      <c r="I16" s="169"/>
      <c r="J16" s="169"/>
      <c r="K16" s="169"/>
      <c r="L16" s="169"/>
      <c r="M16" s="169"/>
      <c r="N16" s="170"/>
      <c r="O16" s="679"/>
      <c r="P16" s="680"/>
      <c r="Q16" s="680"/>
      <c r="R16" s="680"/>
      <c r="S16" s="680"/>
      <c r="T16" s="681"/>
      <c r="U16" s="676"/>
      <c r="V16" s="677"/>
      <c r="W16" s="677"/>
      <c r="X16" s="677"/>
      <c r="Y16" s="677"/>
      <c r="Z16" s="678"/>
      <c r="AA16" s="679"/>
      <c r="AB16" s="680"/>
      <c r="AC16" s="680"/>
      <c r="AD16" s="680"/>
      <c r="AE16" s="680"/>
      <c r="AF16" s="681"/>
      <c r="AG16" s="676"/>
      <c r="AH16" s="677"/>
      <c r="AI16" s="677"/>
      <c r="AJ16" s="677"/>
      <c r="AK16" s="677"/>
      <c r="AL16" s="678"/>
    </row>
    <row r="17" spans="1:38">
      <c r="A17" s="1" t="s">
        <v>899</v>
      </c>
      <c r="D17" s="171" t="s">
        <v>900</v>
      </c>
      <c r="E17" s="169"/>
      <c r="F17" s="169"/>
      <c r="G17" s="169"/>
      <c r="H17" s="169"/>
      <c r="I17" s="169"/>
      <c r="J17" s="169"/>
      <c r="K17" s="169"/>
      <c r="L17" s="169"/>
      <c r="M17" s="169"/>
      <c r="N17" s="170"/>
      <c r="O17" s="679"/>
      <c r="P17" s="680"/>
      <c r="Q17" s="680"/>
      <c r="R17" s="680"/>
      <c r="S17" s="680"/>
      <c r="T17" s="681"/>
      <c r="U17" s="676"/>
      <c r="V17" s="677"/>
      <c r="W17" s="677"/>
      <c r="X17" s="677"/>
      <c r="Y17" s="677"/>
      <c r="Z17" s="678"/>
      <c r="AA17" s="679"/>
      <c r="AB17" s="680"/>
      <c r="AC17" s="680"/>
      <c r="AD17" s="680"/>
      <c r="AE17" s="680"/>
      <c r="AF17" s="681"/>
      <c r="AG17" s="676"/>
      <c r="AH17" s="677"/>
      <c r="AI17" s="677"/>
      <c r="AJ17" s="677"/>
      <c r="AK17" s="677"/>
      <c r="AL17" s="678"/>
    </row>
    <row r="18" spans="1:38">
      <c r="A18" s="1" t="s">
        <v>901</v>
      </c>
      <c r="D18" s="171" t="s">
        <v>902</v>
      </c>
      <c r="E18" s="169"/>
      <c r="F18" s="169"/>
      <c r="G18" s="169"/>
      <c r="H18" s="169"/>
      <c r="I18" s="169"/>
      <c r="J18" s="169"/>
      <c r="K18" s="169"/>
      <c r="L18" s="169"/>
      <c r="M18" s="169"/>
      <c r="N18" s="170"/>
      <c r="O18" s="679"/>
      <c r="P18" s="680"/>
      <c r="Q18" s="680"/>
      <c r="R18" s="680"/>
      <c r="S18" s="680"/>
      <c r="T18" s="681"/>
      <c r="U18" s="676"/>
      <c r="V18" s="677"/>
      <c r="W18" s="677"/>
      <c r="X18" s="677"/>
      <c r="Y18" s="677"/>
      <c r="Z18" s="678"/>
      <c r="AA18" s="679"/>
      <c r="AB18" s="680"/>
      <c r="AC18" s="680"/>
      <c r="AD18" s="680"/>
      <c r="AE18" s="680"/>
      <c r="AF18" s="681"/>
      <c r="AG18" s="676"/>
      <c r="AH18" s="677"/>
      <c r="AI18" s="677"/>
      <c r="AJ18" s="677"/>
      <c r="AK18" s="677"/>
      <c r="AL18" s="678"/>
    </row>
    <row r="19" spans="1:38">
      <c r="A19" s="1" t="s">
        <v>903</v>
      </c>
      <c r="D19" s="171" t="s">
        <v>904</v>
      </c>
      <c r="E19" s="169"/>
      <c r="F19" s="169"/>
      <c r="G19" s="169"/>
      <c r="H19" s="169"/>
      <c r="I19" s="169"/>
      <c r="J19" s="169"/>
      <c r="K19" s="169"/>
      <c r="L19" s="169"/>
      <c r="M19" s="169"/>
      <c r="N19" s="170"/>
      <c r="O19" s="679"/>
      <c r="P19" s="680"/>
      <c r="Q19" s="680"/>
      <c r="R19" s="680"/>
      <c r="S19" s="680"/>
      <c r="T19" s="681"/>
      <c r="U19" s="676"/>
      <c r="V19" s="677"/>
      <c r="W19" s="677"/>
      <c r="X19" s="677"/>
      <c r="Y19" s="677"/>
      <c r="Z19" s="678"/>
      <c r="AA19" s="679"/>
      <c r="AB19" s="680"/>
      <c r="AC19" s="680"/>
      <c r="AD19" s="680"/>
      <c r="AE19" s="680"/>
      <c r="AF19" s="681"/>
      <c r="AG19" s="676"/>
      <c r="AH19" s="677"/>
      <c r="AI19" s="677"/>
      <c r="AJ19" s="677"/>
      <c r="AK19" s="677"/>
      <c r="AL19" s="678"/>
    </row>
    <row r="20" spans="1:38">
      <c r="A20" s="1" t="s">
        <v>905</v>
      </c>
      <c r="D20" s="171" t="s">
        <v>906</v>
      </c>
      <c r="E20" s="169"/>
      <c r="F20" s="169"/>
      <c r="G20" s="169"/>
      <c r="H20" s="169"/>
      <c r="I20" s="169"/>
      <c r="J20" s="169"/>
      <c r="K20" s="169"/>
      <c r="L20" s="169"/>
      <c r="M20" s="169"/>
      <c r="N20" s="170"/>
      <c r="O20" s="679"/>
      <c r="P20" s="680"/>
      <c r="Q20" s="680"/>
      <c r="R20" s="680"/>
      <c r="S20" s="680"/>
      <c r="T20" s="681"/>
      <c r="U20" s="676"/>
      <c r="V20" s="677"/>
      <c r="W20" s="677"/>
      <c r="X20" s="677"/>
      <c r="Y20" s="677"/>
      <c r="Z20" s="678"/>
      <c r="AA20" s="679"/>
      <c r="AB20" s="680"/>
      <c r="AC20" s="680"/>
      <c r="AD20" s="680"/>
      <c r="AE20" s="680"/>
      <c r="AF20" s="681"/>
      <c r="AG20" s="676"/>
      <c r="AH20" s="677"/>
      <c r="AI20" s="677"/>
      <c r="AJ20" s="677"/>
      <c r="AK20" s="677"/>
      <c r="AL20" s="678"/>
    </row>
    <row r="21" spans="1:38">
      <c r="A21" s="1" t="s">
        <v>1042</v>
      </c>
      <c r="D21" s="148" t="s">
        <v>1041</v>
      </c>
      <c r="E21" s="169"/>
      <c r="F21" s="169"/>
      <c r="G21" s="169"/>
      <c r="H21" s="169"/>
      <c r="I21" s="169"/>
      <c r="J21" s="169"/>
      <c r="K21" s="169"/>
      <c r="L21" s="169"/>
      <c r="M21" s="169"/>
      <c r="N21" s="170"/>
      <c r="O21" s="679"/>
      <c r="P21" s="680"/>
      <c r="Q21" s="680"/>
      <c r="R21" s="680"/>
      <c r="S21" s="680"/>
      <c r="T21" s="681"/>
      <c r="U21" s="676"/>
      <c r="V21" s="677"/>
      <c r="W21" s="677"/>
      <c r="X21" s="677"/>
      <c r="Y21" s="677"/>
      <c r="Z21" s="678"/>
      <c r="AA21" s="679"/>
      <c r="AB21" s="680"/>
      <c r="AC21" s="680"/>
      <c r="AD21" s="680"/>
      <c r="AE21" s="680"/>
      <c r="AF21" s="681"/>
      <c r="AG21" s="676"/>
      <c r="AH21" s="677"/>
      <c r="AI21" s="677"/>
      <c r="AJ21" s="677"/>
      <c r="AK21" s="677"/>
      <c r="AL21" s="678"/>
    </row>
    <row r="22" spans="1:38">
      <c r="A22" s="1" t="s">
        <v>1044</v>
      </c>
      <c r="D22" s="148" t="s">
        <v>1043</v>
      </c>
      <c r="E22" s="169"/>
      <c r="F22" s="169"/>
      <c r="G22" s="169"/>
      <c r="H22" s="169"/>
      <c r="I22" s="169"/>
      <c r="J22" s="169"/>
      <c r="K22" s="169"/>
      <c r="L22" s="169"/>
      <c r="M22" s="169"/>
      <c r="N22" s="170"/>
      <c r="O22" s="679"/>
      <c r="P22" s="680"/>
      <c r="Q22" s="680"/>
      <c r="R22" s="680"/>
      <c r="S22" s="680"/>
      <c r="T22" s="681"/>
      <c r="U22" s="676"/>
      <c r="V22" s="677"/>
      <c r="W22" s="677"/>
      <c r="X22" s="677"/>
      <c r="Y22" s="677"/>
      <c r="Z22" s="678"/>
      <c r="AA22" s="679"/>
      <c r="AB22" s="680"/>
      <c r="AC22" s="680"/>
      <c r="AD22" s="680"/>
      <c r="AE22" s="680"/>
      <c r="AF22" s="681"/>
      <c r="AG22" s="676"/>
      <c r="AH22" s="677"/>
      <c r="AI22" s="677"/>
      <c r="AJ22" s="677"/>
      <c r="AK22" s="677"/>
      <c r="AL22" s="678"/>
    </row>
    <row r="23" spans="1:38">
      <c r="A23" s="1" t="s">
        <v>907</v>
      </c>
      <c r="D23" s="171" t="s">
        <v>908</v>
      </c>
      <c r="E23" s="169"/>
      <c r="F23" s="169"/>
      <c r="G23" s="169"/>
      <c r="H23" s="169"/>
      <c r="I23" s="169"/>
      <c r="J23" s="169"/>
      <c r="K23" s="169"/>
      <c r="L23" s="169"/>
      <c r="M23" s="169"/>
      <c r="N23" s="170"/>
      <c r="O23" s="679"/>
      <c r="P23" s="680"/>
      <c r="Q23" s="680"/>
      <c r="R23" s="680"/>
      <c r="S23" s="680"/>
      <c r="T23" s="681"/>
      <c r="U23" s="676"/>
      <c r="V23" s="677"/>
      <c r="W23" s="677"/>
      <c r="X23" s="677"/>
      <c r="Y23" s="677"/>
      <c r="Z23" s="678"/>
      <c r="AA23" s="679"/>
      <c r="AB23" s="680"/>
      <c r="AC23" s="680"/>
      <c r="AD23" s="680"/>
      <c r="AE23" s="680"/>
      <c r="AF23" s="681"/>
      <c r="AG23" s="676"/>
      <c r="AH23" s="677"/>
      <c r="AI23" s="677"/>
      <c r="AJ23" s="677"/>
      <c r="AK23" s="677"/>
      <c r="AL23" s="678"/>
    </row>
    <row r="24" spans="1:38">
      <c r="A24" s="1" t="s">
        <v>909</v>
      </c>
      <c r="D24" s="168" t="s">
        <v>910</v>
      </c>
      <c r="E24" s="169"/>
      <c r="F24" s="169"/>
      <c r="G24" s="169"/>
      <c r="H24" s="169"/>
      <c r="I24" s="169"/>
      <c r="J24" s="169"/>
      <c r="K24" s="169"/>
      <c r="L24" s="169"/>
      <c r="M24" s="169"/>
      <c r="N24" s="170"/>
      <c r="O24" s="676"/>
      <c r="P24" s="677"/>
      <c r="Q24" s="677"/>
      <c r="R24" s="677"/>
      <c r="S24" s="677"/>
      <c r="T24" s="678"/>
      <c r="U24" s="676">
        <f>SUM(O25:T46)</f>
        <v>0</v>
      </c>
      <c r="V24" s="677"/>
      <c r="W24" s="677"/>
      <c r="X24" s="677"/>
      <c r="Y24" s="677"/>
      <c r="Z24" s="678"/>
      <c r="AA24" s="676"/>
      <c r="AB24" s="677"/>
      <c r="AC24" s="677"/>
      <c r="AD24" s="677"/>
      <c r="AE24" s="677"/>
      <c r="AF24" s="678"/>
      <c r="AG24" s="676">
        <f>SUM(AA25:AF46)</f>
        <v>0</v>
      </c>
      <c r="AH24" s="677"/>
      <c r="AI24" s="677"/>
      <c r="AJ24" s="677"/>
      <c r="AK24" s="677"/>
      <c r="AL24" s="678"/>
    </row>
    <row r="25" spans="1:38">
      <c r="A25" s="1" t="s">
        <v>911</v>
      </c>
      <c r="D25" s="171" t="s">
        <v>912</v>
      </c>
      <c r="E25" s="169"/>
      <c r="F25" s="169"/>
      <c r="G25" s="169"/>
      <c r="H25" s="169"/>
      <c r="I25" s="169"/>
      <c r="J25" s="169"/>
      <c r="K25" s="169"/>
      <c r="L25" s="169"/>
      <c r="M25" s="169"/>
      <c r="N25" s="170"/>
      <c r="O25" s="679"/>
      <c r="P25" s="680"/>
      <c r="Q25" s="680"/>
      <c r="R25" s="680"/>
      <c r="S25" s="680"/>
      <c r="T25" s="681"/>
      <c r="U25" s="676"/>
      <c r="V25" s="677"/>
      <c r="W25" s="677"/>
      <c r="X25" s="677"/>
      <c r="Y25" s="677"/>
      <c r="Z25" s="678"/>
      <c r="AA25" s="679"/>
      <c r="AB25" s="680"/>
      <c r="AC25" s="680"/>
      <c r="AD25" s="680"/>
      <c r="AE25" s="680"/>
      <c r="AF25" s="681"/>
      <c r="AG25" s="676"/>
      <c r="AH25" s="677"/>
      <c r="AI25" s="677"/>
      <c r="AJ25" s="677"/>
      <c r="AK25" s="677"/>
      <c r="AL25" s="678"/>
    </row>
    <row r="26" spans="1:38">
      <c r="A26" s="1" t="s">
        <v>913</v>
      </c>
      <c r="D26" s="171" t="s">
        <v>914</v>
      </c>
      <c r="E26" s="169"/>
      <c r="F26" s="169"/>
      <c r="G26" s="169"/>
      <c r="H26" s="169"/>
      <c r="I26" s="169"/>
      <c r="J26" s="169"/>
      <c r="K26" s="169"/>
      <c r="L26" s="169"/>
      <c r="M26" s="169"/>
      <c r="N26" s="170"/>
      <c r="O26" s="679"/>
      <c r="P26" s="680"/>
      <c r="Q26" s="680"/>
      <c r="R26" s="680"/>
      <c r="S26" s="680"/>
      <c r="T26" s="681"/>
      <c r="U26" s="676"/>
      <c r="V26" s="677"/>
      <c r="W26" s="677"/>
      <c r="X26" s="677"/>
      <c r="Y26" s="677"/>
      <c r="Z26" s="678"/>
      <c r="AA26" s="679"/>
      <c r="AB26" s="680"/>
      <c r="AC26" s="680"/>
      <c r="AD26" s="680"/>
      <c r="AE26" s="680"/>
      <c r="AF26" s="681"/>
      <c r="AG26" s="676"/>
      <c r="AH26" s="677"/>
      <c r="AI26" s="677"/>
      <c r="AJ26" s="677"/>
      <c r="AK26" s="677"/>
      <c r="AL26" s="678"/>
    </row>
    <row r="27" spans="1:38">
      <c r="A27" s="1" t="s">
        <v>915</v>
      </c>
      <c r="D27" s="171" t="s">
        <v>916</v>
      </c>
      <c r="E27" s="169"/>
      <c r="F27" s="169"/>
      <c r="G27" s="169"/>
      <c r="H27" s="169"/>
      <c r="I27" s="169"/>
      <c r="J27" s="169"/>
      <c r="K27" s="169"/>
      <c r="L27" s="169"/>
      <c r="M27" s="169"/>
      <c r="N27" s="170"/>
      <c r="O27" s="679"/>
      <c r="P27" s="680"/>
      <c r="Q27" s="680"/>
      <c r="R27" s="680"/>
      <c r="S27" s="680"/>
      <c r="T27" s="681"/>
      <c r="U27" s="676"/>
      <c r="V27" s="677"/>
      <c r="W27" s="677"/>
      <c r="X27" s="677"/>
      <c r="Y27" s="677"/>
      <c r="Z27" s="678"/>
      <c r="AA27" s="679"/>
      <c r="AB27" s="680"/>
      <c r="AC27" s="680"/>
      <c r="AD27" s="680"/>
      <c r="AE27" s="680"/>
      <c r="AF27" s="681"/>
      <c r="AG27" s="676"/>
      <c r="AH27" s="677"/>
      <c r="AI27" s="677"/>
      <c r="AJ27" s="677"/>
      <c r="AK27" s="677"/>
      <c r="AL27" s="678"/>
    </row>
    <row r="28" spans="1:38">
      <c r="A28" s="1" t="s">
        <v>917</v>
      </c>
      <c r="D28" s="171" t="s">
        <v>918</v>
      </c>
      <c r="E28" s="169"/>
      <c r="F28" s="169"/>
      <c r="G28" s="169"/>
      <c r="H28" s="169"/>
      <c r="I28" s="169"/>
      <c r="J28" s="169"/>
      <c r="K28" s="169"/>
      <c r="L28" s="169"/>
      <c r="M28" s="169"/>
      <c r="N28" s="170"/>
      <c r="O28" s="679"/>
      <c r="P28" s="680"/>
      <c r="Q28" s="680"/>
      <c r="R28" s="680"/>
      <c r="S28" s="680"/>
      <c r="T28" s="681"/>
      <c r="U28" s="676"/>
      <c r="V28" s="677"/>
      <c r="W28" s="677"/>
      <c r="X28" s="677"/>
      <c r="Y28" s="677"/>
      <c r="Z28" s="678"/>
      <c r="AA28" s="679"/>
      <c r="AB28" s="680"/>
      <c r="AC28" s="680"/>
      <c r="AD28" s="680"/>
      <c r="AE28" s="680"/>
      <c r="AF28" s="681"/>
      <c r="AG28" s="676"/>
      <c r="AH28" s="677"/>
      <c r="AI28" s="677"/>
      <c r="AJ28" s="677"/>
      <c r="AK28" s="677"/>
      <c r="AL28" s="678"/>
    </row>
    <row r="29" spans="1:38">
      <c r="A29" s="1" t="s">
        <v>919</v>
      </c>
      <c r="D29" s="171" t="s">
        <v>920</v>
      </c>
      <c r="E29" s="169"/>
      <c r="F29" s="169"/>
      <c r="G29" s="169"/>
      <c r="H29" s="169"/>
      <c r="I29" s="169"/>
      <c r="J29" s="169"/>
      <c r="K29" s="169"/>
      <c r="L29" s="169"/>
      <c r="M29" s="169"/>
      <c r="N29" s="170"/>
      <c r="O29" s="679"/>
      <c r="P29" s="680"/>
      <c r="Q29" s="680"/>
      <c r="R29" s="680"/>
      <c r="S29" s="680"/>
      <c r="T29" s="681"/>
      <c r="U29" s="676"/>
      <c r="V29" s="677"/>
      <c r="W29" s="677"/>
      <c r="X29" s="677"/>
      <c r="Y29" s="677"/>
      <c r="Z29" s="678"/>
      <c r="AA29" s="679"/>
      <c r="AB29" s="680"/>
      <c r="AC29" s="680"/>
      <c r="AD29" s="680"/>
      <c r="AE29" s="680"/>
      <c r="AF29" s="681"/>
      <c r="AG29" s="676"/>
      <c r="AH29" s="677"/>
      <c r="AI29" s="677"/>
      <c r="AJ29" s="677"/>
      <c r="AK29" s="677"/>
      <c r="AL29" s="678"/>
    </row>
    <row r="30" spans="1:38">
      <c r="A30" s="1" t="s">
        <v>921</v>
      </c>
      <c r="D30" s="171" t="s">
        <v>922</v>
      </c>
      <c r="E30" s="169"/>
      <c r="F30" s="169"/>
      <c r="G30" s="169"/>
      <c r="H30" s="169"/>
      <c r="I30" s="169"/>
      <c r="J30" s="169"/>
      <c r="K30" s="169"/>
      <c r="L30" s="169"/>
      <c r="M30" s="169"/>
      <c r="N30" s="170"/>
      <c r="O30" s="679"/>
      <c r="P30" s="680"/>
      <c r="Q30" s="680"/>
      <c r="R30" s="680"/>
      <c r="S30" s="680"/>
      <c r="T30" s="681"/>
      <c r="U30" s="676"/>
      <c r="V30" s="677"/>
      <c r="W30" s="677"/>
      <c r="X30" s="677"/>
      <c r="Y30" s="677"/>
      <c r="Z30" s="678"/>
      <c r="AA30" s="679"/>
      <c r="AB30" s="680"/>
      <c r="AC30" s="680"/>
      <c r="AD30" s="680"/>
      <c r="AE30" s="680"/>
      <c r="AF30" s="681"/>
      <c r="AG30" s="676"/>
      <c r="AH30" s="677"/>
      <c r="AI30" s="677"/>
      <c r="AJ30" s="677"/>
      <c r="AK30" s="677"/>
      <c r="AL30" s="678"/>
    </row>
    <row r="31" spans="1:38">
      <c r="A31" s="1" t="s">
        <v>923</v>
      </c>
      <c r="D31" s="190" t="s">
        <v>924</v>
      </c>
      <c r="E31" s="169"/>
      <c r="F31" s="169"/>
      <c r="G31" s="169"/>
      <c r="H31" s="169"/>
      <c r="I31" s="169"/>
      <c r="J31" s="169"/>
      <c r="K31" s="169"/>
      <c r="L31" s="169"/>
      <c r="M31" s="169"/>
      <c r="N31" s="170"/>
      <c r="O31" s="679"/>
      <c r="P31" s="680"/>
      <c r="Q31" s="680"/>
      <c r="R31" s="680"/>
      <c r="S31" s="680"/>
      <c r="T31" s="681"/>
      <c r="U31" s="676"/>
      <c r="V31" s="677"/>
      <c r="W31" s="677"/>
      <c r="X31" s="677"/>
      <c r="Y31" s="677"/>
      <c r="Z31" s="678"/>
      <c r="AA31" s="679"/>
      <c r="AB31" s="680"/>
      <c r="AC31" s="680"/>
      <c r="AD31" s="680"/>
      <c r="AE31" s="680"/>
      <c r="AF31" s="681"/>
      <c r="AG31" s="676"/>
      <c r="AH31" s="677"/>
      <c r="AI31" s="677"/>
      <c r="AJ31" s="677"/>
      <c r="AK31" s="677"/>
      <c r="AL31" s="678"/>
    </row>
    <row r="32" spans="1:38">
      <c r="A32" s="1" t="s">
        <v>925</v>
      </c>
      <c r="D32" s="190" t="s">
        <v>926</v>
      </c>
      <c r="E32" s="169"/>
      <c r="F32" s="169"/>
      <c r="G32" s="169"/>
      <c r="H32" s="169"/>
      <c r="I32" s="169"/>
      <c r="J32" s="169"/>
      <c r="K32" s="169"/>
      <c r="L32" s="169"/>
      <c r="M32" s="169"/>
      <c r="N32" s="170"/>
      <c r="O32" s="679"/>
      <c r="P32" s="680"/>
      <c r="Q32" s="680"/>
      <c r="R32" s="680"/>
      <c r="S32" s="680"/>
      <c r="T32" s="681"/>
      <c r="U32" s="676"/>
      <c r="V32" s="677"/>
      <c r="W32" s="677"/>
      <c r="X32" s="677"/>
      <c r="Y32" s="677"/>
      <c r="Z32" s="678"/>
      <c r="AA32" s="679"/>
      <c r="AB32" s="680"/>
      <c r="AC32" s="680"/>
      <c r="AD32" s="680"/>
      <c r="AE32" s="680"/>
      <c r="AF32" s="681"/>
      <c r="AG32" s="676"/>
      <c r="AH32" s="677"/>
      <c r="AI32" s="677"/>
      <c r="AJ32" s="677"/>
      <c r="AK32" s="677"/>
      <c r="AL32" s="678"/>
    </row>
    <row r="33" spans="1:38">
      <c r="A33" s="1" t="s">
        <v>927</v>
      </c>
      <c r="D33" s="171" t="s">
        <v>928</v>
      </c>
      <c r="E33" s="169"/>
      <c r="F33" s="169"/>
      <c r="G33" s="169"/>
      <c r="H33" s="169"/>
      <c r="I33" s="169"/>
      <c r="J33" s="169"/>
      <c r="K33" s="169"/>
      <c r="L33" s="169"/>
      <c r="M33" s="169"/>
      <c r="N33" s="170"/>
      <c r="O33" s="679"/>
      <c r="P33" s="680"/>
      <c r="Q33" s="680"/>
      <c r="R33" s="680"/>
      <c r="S33" s="680"/>
      <c r="T33" s="681"/>
      <c r="U33" s="676"/>
      <c r="V33" s="677"/>
      <c r="W33" s="677"/>
      <c r="X33" s="677"/>
      <c r="Y33" s="677"/>
      <c r="Z33" s="678"/>
      <c r="AA33" s="679"/>
      <c r="AB33" s="680"/>
      <c r="AC33" s="680"/>
      <c r="AD33" s="680"/>
      <c r="AE33" s="680"/>
      <c r="AF33" s="681"/>
      <c r="AG33" s="676"/>
      <c r="AH33" s="677"/>
      <c r="AI33" s="677"/>
      <c r="AJ33" s="677"/>
      <c r="AK33" s="677"/>
      <c r="AL33" s="678"/>
    </row>
    <row r="34" spans="1:38">
      <c r="A34" s="1" t="s">
        <v>929</v>
      </c>
      <c r="D34" s="171" t="s">
        <v>930</v>
      </c>
      <c r="E34" s="169"/>
      <c r="F34" s="169"/>
      <c r="G34" s="169"/>
      <c r="H34" s="169"/>
      <c r="I34" s="169"/>
      <c r="J34" s="169"/>
      <c r="K34" s="169"/>
      <c r="L34" s="169"/>
      <c r="M34" s="169"/>
      <c r="N34" s="170"/>
      <c r="O34" s="679"/>
      <c r="P34" s="680"/>
      <c r="Q34" s="680"/>
      <c r="R34" s="680"/>
      <c r="S34" s="680"/>
      <c r="T34" s="681"/>
      <c r="U34" s="676"/>
      <c r="V34" s="677"/>
      <c r="W34" s="677"/>
      <c r="X34" s="677"/>
      <c r="Y34" s="677"/>
      <c r="Z34" s="678"/>
      <c r="AA34" s="679"/>
      <c r="AB34" s="680"/>
      <c r="AC34" s="680"/>
      <c r="AD34" s="680"/>
      <c r="AE34" s="680"/>
      <c r="AF34" s="681"/>
      <c r="AG34" s="676"/>
      <c r="AH34" s="677"/>
      <c r="AI34" s="677"/>
      <c r="AJ34" s="677"/>
      <c r="AK34" s="677"/>
      <c r="AL34" s="678"/>
    </row>
    <row r="35" spans="1:38">
      <c r="A35" s="1" t="s">
        <v>931</v>
      </c>
      <c r="D35" s="171" t="s">
        <v>932</v>
      </c>
      <c r="E35" s="169"/>
      <c r="F35" s="169"/>
      <c r="G35" s="169"/>
      <c r="H35" s="169"/>
      <c r="I35" s="169"/>
      <c r="J35" s="169"/>
      <c r="K35" s="169"/>
      <c r="L35" s="169"/>
      <c r="M35" s="169"/>
      <c r="N35" s="170"/>
      <c r="O35" s="679"/>
      <c r="P35" s="680"/>
      <c r="Q35" s="680"/>
      <c r="R35" s="680"/>
      <c r="S35" s="680"/>
      <c r="T35" s="681"/>
      <c r="U35" s="676"/>
      <c r="V35" s="677"/>
      <c r="W35" s="677"/>
      <c r="X35" s="677"/>
      <c r="Y35" s="677"/>
      <c r="Z35" s="678"/>
      <c r="AA35" s="679"/>
      <c r="AB35" s="680"/>
      <c r="AC35" s="680"/>
      <c r="AD35" s="680"/>
      <c r="AE35" s="680"/>
      <c r="AF35" s="681"/>
      <c r="AG35" s="676"/>
      <c r="AH35" s="677"/>
      <c r="AI35" s="677"/>
      <c r="AJ35" s="677"/>
      <c r="AK35" s="677"/>
      <c r="AL35" s="678"/>
    </row>
    <row r="36" spans="1:38">
      <c r="A36" s="1" t="s">
        <v>933</v>
      </c>
      <c r="D36" s="171" t="s">
        <v>934</v>
      </c>
      <c r="E36" s="169"/>
      <c r="F36" s="169"/>
      <c r="G36" s="169"/>
      <c r="H36" s="169"/>
      <c r="I36" s="169"/>
      <c r="J36" s="169"/>
      <c r="K36" s="169"/>
      <c r="L36" s="169"/>
      <c r="M36" s="169"/>
      <c r="N36" s="170"/>
      <c r="O36" s="679"/>
      <c r="P36" s="680"/>
      <c r="Q36" s="680"/>
      <c r="R36" s="680"/>
      <c r="S36" s="680"/>
      <c r="T36" s="681"/>
      <c r="U36" s="676"/>
      <c r="V36" s="677"/>
      <c r="W36" s="677"/>
      <c r="X36" s="677"/>
      <c r="Y36" s="677"/>
      <c r="Z36" s="678"/>
      <c r="AA36" s="679"/>
      <c r="AB36" s="680"/>
      <c r="AC36" s="680"/>
      <c r="AD36" s="680"/>
      <c r="AE36" s="680"/>
      <c r="AF36" s="681"/>
      <c r="AG36" s="676"/>
      <c r="AH36" s="677"/>
      <c r="AI36" s="677"/>
      <c r="AJ36" s="677"/>
      <c r="AK36" s="677"/>
      <c r="AL36" s="678"/>
    </row>
    <row r="37" spans="1:38">
      <c r="A37" s="1" t="s">
        <v>935</v>
      </c>
      <c r="D37" s="171" t="s">
        <v>936</v>
      </c>
      <c r="E37" s="169"/>
      <c r="F37" s="169"/>
      <c r="G37" s="169"/>
      <c r="H37" s="169"/>
      <c r="I37" s="169"/>
      <c r="J37" s="169"/>
      <c r="K37" s="169"/>
      <c r="L37" s="169"/>
      <c r="M37" s="169"/>
      <c r="N37" s="170"/>
      <c r="O37" s="679"/>
      <c r="P37" s="680"/>
      <c r="Q37" s="680"/>
      <c r="R37" s="680"/>
      <c r="S37" s="680"/>
      <c r="T37" s="681"/>
      <c r="U37" s="676"/>
      <c r="V37" s="677"/>
      <c r="W37" s="677"/>
      <c r="X37" s="677"/>
      <c r="Y37" s="677"/>
      <c r="Z37" s="678"/>
      <c r="AA37" s="679"/>
      <c r="AB37" s="680"/>
      <c r="AC37" s="680"/>
      <c r="AD37" s="680"/>
      <c r="AE37" s="680"/>
      <c r="AF37" s="681"/>
      <c r="AG37" s="676"/>
      <c r="AH37" s="677"/>
      <c r="AI37" s="677"/>
      <c r="AJ37" s="677"/>
      <c r="AK37" s="677"/>
      <c r="AL37" s="678"/>
    </row>
    <row r="38" spans="1:38">
      <c r="A38" s="1" t="s">
        <v>937</v>
      </c>
      <c r="D38" s="171" t="s">
        <v>938</v>
      </c>
      <c r="E38" s="169"/>
      <c r="F38" s="169"/>
      <c r="G38" s="169"/>
      <c r="H38" s="169"/>
      <c r="I38" s="169"/>
      <c r="J38" s="169"/>
      <c r="K38" s="169"/>
      <c r="L38" s="169"/>
      <c r="M38" s="169"/>
      <c r="N38" s="170"/>
      <c r="O38" s="679"/>
      <c r="P38" s="680"/>
      <c r="Q38" s="680"/>
      <c r="R38" s="680"/>
      <c r="S38" s="680"/>
      <c r="T38" s="681"/>
      <c r="U38" s="676"/>
      <c r="V38" s="677"/>
      <c r="W38" s="677"/>
      <c r="X38" s="677"/>
      <c r="Y38" s="677"/>
      <c r="Z38" s="678"/>
      <c r="AA38" s="679"/>
      <c r="AB38" s="680"/>
      <c r="AC38" s="680"/>
      <c r="AD38" s="680"/>
      <c r="AE38" s="680"/>
      <c r="AF38" s="681"/>
      <c r="AG38" s="676"/>
      <c r="AH38" s="677"/>
      <c r="AI38" s="677"/>
      <c r="AJ38" s="677"/>
      <c r="AK38" s="677"/>
      <c r="AL38" s="678"/>
    </row>
    <row r="39" spans="1:38">
      <c r="A39" s="1" t="s">
        <v>939</v>
      </c>
      <c r="D39" s="171" t="s">
        <v>940</v>
      </c>
      <c r="E39" s="169"/>
      <c r="F39" s="169"/>
      <c r="G39" s="169"/>
      <c r="H39" s="169"/>
      <c r="I39" s="169"/>
      <c r="J39" s="169"/>
      <c r="K39" s="169"/>
      <c r="L39" s="169"/>
      <c r="M39" s="169"/>
      <c r="N39" s="170"/>
      <c r="O39" s="679"/>
      <c r="P39" s="680"/>
      <c r="Q39" s="680"/>
      <c r="R39" s="680"/>
      <c r="S39" s="680"/>
      <c r="T39" s="681"/>
      <c r="U39" s="676"/>
      <c r="V39" s="677"/>
      <c r="W39" s="677"/>
      <c r="X39" s="677"/>
      <c r="Y39" s="677"/>
      <c r="Z39" s="678"/>
      <c r="AA39" s="679"/>
      <c r="AB39" s="680"/>
      <c r="AC39" s="680"/>
      <c r="AD39" s="680"/>
      <c r="AE39" s="680"/>
      <c r="AF39" s="681"/>
      <c r="AG39" s="676"/>
      <c r="AH39" s="677"/>
      <c r="AI39" s="677"/>
      <c r="AJ39" s="677"/>
      <c r="AK39" s="677"/>
      <c r="AL39" s="678"/>
    </row>
    <row r="40" spans="1:38">
      <c r="A40" s="1" t="s">
        <v>941</v>
      </c>
      <c r="D40" s="171" t="s">
        <v>942</v>
      </c>
      <c r="E40" s="169"/>
      <c r="F40" s="169"/>
      <c r="G40" s="169"/>
      <c r="H40" s="169"/>
      <c r="I40" s="169"/>
      <c r="J40" s="169"/>
      <c r="K40" s="169"/>
      <c r="L40" s="169"/>
      <c r="M40" s="169"/>
      <c r="N40" s="170"/>
      <c r="O40" s="679"/>
      <c r="P40" s="680"/>
      <c r="Q40" s="680"/>
      <c r="R40" s="680"/>
      <c r="S40" s="680"/>
      <c r="T40" s="681"/>
      <c r="U40" s="676"/>
      <c r="V40" s="677"/>
      <c r="W40" s="677"/>
      <c r="X40" s="677"/>
      <c r="Y40" s="677"/>
      <c r="Z40" s="678"/>
      <c r="AA40" s="679"/>
      <c r="AB40" s="680"/>
      <c r="AC40" s="680"/>
      <c r="AD40" s="680"/>
      <c r="AE40" s="680"/>
      <c r="AF40" s="681"/>
      <c r="AG40" s="676"/>
      <c r="AH40" s="677"/>
      <c r="AI40" s="677"/>
      <c r="AJ40" s="677"/>
      <c r="AK40" s="677"/>
      <c r="AL40" s="678"/>
    </row>
    <row r="41" spans="1:38">
      <c r="A41" s="1" t="s">
        <v>943</v>
      </c>
      <c r="D41" s="171" t="s">
        <v>944</v>
      </c>
      <c r="E41" s="169"/>
      <c r="F41" s="169"/>
      <c r="G41" s="169"/>
      <c r="H41" s="169"/>
      <c r="I41" s="169"/>
      <c r="J41" s="169"/>
      <c r="K41" s="169"/>
      <c r="L41" s="169"/>
      <c r="M41" s="169"/>
      <c r="N41" s="170"/>
      <c r="O41" s="679"/>
      <c r="P41" s="680"/>
      <c r="Q41" s="680"/>
      <c r="R41" s="680"/>
      <c r="S41" s="680"/>
      <c r="T41" s="681"/>
      <c r="U41" s="676"/>
      <c r="V41" s="677"/>
      <c r="W41" s="677"/>
      <c r="X41" s="677"/>
      <c r="Y41" s="677"/>
      <c r="Z41" s="678"/>
      <c r="AA41" s="679"/>
      <c r="AB41" s="680"/>
      <c r="AC41" s="680"/>
      <c r="AD41" s="680"/>
      <c r="AE41" s="680"/>
      <c r="AF41" s="681"/>
      <c r="AG41" s="676"/>
      <c r="AH41" s="677"/>
      <c r="AI41" s="677"/>
      <c r="AJ41" s="677"/>
      <c r="AK41" s="677"/>
      <c r="AL41" s="678"/>
    </row>
    <row r="42" spans="1:38">
      <c r="A42" s="1" t="s">
        <v>945</v>
      </c>
      <c r="D42" s="171" t="s">
        <v>946</v>
      </c>
      <c r="E42" s="169"/>
      <c r="F42" s="169"/>
      <c r="G42" s="169"/>
      <c r="H42" s="169"/>
      <c r="I42" s="169"/>
      <c r="J42" s="169"/>
      <c r="K42" s="169"/>
      <c r="L42" s="169"/>
      <c r="M42" s="169"/>
      <c r="N42" s="170"/>
      <c r="O42" s="679"/>
      <c r="P42" s="680"/>
      <c r="Q42" s="680"/>
      <c r="R42" s="680"/>
      <c r="S42" s="680"/>
      <c r="T42" s="681"/>
      <c r="U42" s="676"/>
      <c r="V42" s="677"/>
      <c r="W42" s="677"/>
      <c r="X42" s="677"/>
      <c r="Y42" s="677"/>
      <c r="Z42" s="678"/>
      <c r="AA42" s="679"/>
      <c r="AB42" s="680"/>
      <c r="AC42" s="680"/>
      <c r="AD42" s="680"/>
      <c r="AE42" s="680"/>
      <c r="AF42" s="681"/>
      <c r="AG42" s="676"/>
      <c r="AH42" s="677"/>
      <c r="AI42" s="677"/>
      <c r="AJ42" s="677"/>
      <c r="AK42" s="677"/>
      <c r="AL42" s="678"/>
    </row>
    <row r="43" spans="1:38">
      <c r="A43" s="1" t="s">
        <v>947</v>
      </c>
      <c r="D43" s="171" t="s">
        <v>948</v>
      </c>
      <c r="E43" s="169"/>
      <c r="F43" s="169"/>
      <c r="G43" s="169"/>
      <c r="H43" s="169"/>
      <c r="I43" s="169"/>
      <c r="J43" s="169"/>
      <c r="K43" s="169"/>
      <c r="L43" s="169"/>
      <c r="M43" s="169"/>
      <c r="N43" s="170"/>
      <c r="O43" s="679"/>
      <c r="P43" s="680"/>
      <c r="Q43" s="680"/>
      <c r="R43" s="680"/>
      <c r="S43" s="680"/>
      <c r="T43" s="681"/>
      <c r="U43" s="676"/>
      <c r="V43" s="677"/>
      <c r="W43" s="677"/>
      <c r="X43" s="677"/>
      <c r="Y43" s="677"/>
      <c r="Z43" s="678"/>
      <c r="AA43" s="679"/>
      <c r="AB43" s="680"/>
      <c r="AC43" s="680"/>
      <c r="AD43" s="680"/>
      <c r="AE43" s="680"/>
      <c r="AF43" s="681"/>
      <c r="AG43" s="676"/>
      <c r="AH43" s="677"/>
      <c r="AI43" s="677"/>
      <c r="AJ43" s="677"/>
      <c r="AK43" s="677"/>
      <c r="AL43" s="678"/>
    </row>
    <row r="44" spans="1:38">
      <c r="A44" s="1" t="s">
        <v>949</v>
      </c>
      <c r="D44" s="171" t="s">
        <v>950</v>
      </c>
      <c r="E44" s="169"/>
      <c r="F44" s="169"/>
      <c r="G44" s="169"/>
      <c r="H44" s="169"/>
      <c r="I44" s="169"/>
      <c r="J44" s="169"/>
      <c r="K44" s="169"/>
      <c r="L44" s="169"/>
      <c r="M44" s="169"/>
      <c r="N44" s="170"/>
      <c r="O44" s="679"/>
      <c r="P44" s="680"/>
      <c r="Q44" s="680"/>
      <c r="R44" s="680"/>
      <c r="S44" s="680"/>
      <c r="T44" s="681"/>
      <c r="U44" s="676"/>
      <c r="V44" s="677"/>
      <c r="W44" s="677"/>
      <c r="X44" s="677"/>
      <c r="Y44" s="677"/>
      <c r="Z44" s="678"/>
      <c r="AA44" s="679"/>
      <c r="AB44" s="680"/>
      <c r="AC44" s="680"/>
      <c r="AD44" s="680"/>
      <c r="AE44" s="680"/>
      <c r="AF44" s="681"/>
      <c r="AG44" s="676"/>
      <c r="AH44" s="677"/>
      <c r="AI44" s="677"/>
      <c r="AJ44" s="677"/>
      <c r="AK44" s="677"/>
      <c r="AL44" s="678"/>
    </row>
    <row r="45" spans="1:38">
      <c r="A45" s="1" t="s">
        <v>951</v>
      </c>
      <c r="D45" s="171" t="s">
        <v>952</v>
      </c>
      <c r="E45" s="169"/>
      <c r="F45" s="169"/>
      <c r="G45" s="169"/>
      <c r="H45" s="169"/>
      <c r="I45" s="169"/>
      <c r="J45" s="169"/>
      <c r="K45" s="169"/>
      <c r="L45" s="169"/>
      <c r="M45" s="169"/>
      <c r="N45" s="170"/>
      <c r="O45" s="679"/>
      <c r="P45" s="680"/>
      <c r="Q45" s="680"/>
      <c r="R45" s="680"/>
      <c r="S45" s="680"/>
      <c r="T45" s="681"/>
      <c r="U45" s="676"/>
      <c r="V45" s="677"/>
      <c r="W45" s="677"/>
      <c r="X45" s="677"/>
      <c r="Y45" s="677"/>
      <c r="Z45" s="678"/>
      <c r="AA45" s="679"/>
      <c r="AB45" s="680"/>
      <c r="AC45" s="680"/>
      <c r="AD45" s="680"/>
      <c r="AE45" s="680"/>
      <c r="AF45" s="681"/>
      <c r="AG45" s="676"/>
      <c r="AH45" s="677"/>
      <c r="AI45" s="677"/>
      <c r="AJ45" s="677"/>
      <c r="AK45" s="677"/>
      <c r="AL45" s="678"/>
    </row>
    <row r="46" spans="1:38">
      <c r="A46" s="1" t="s">
        <v>953</v>
      </c>
      <c r="D46" s="171" t="s">
        <v>908</v>
      </c>
      <c r="E46" s="169"/>
      <c r="F46" s="169"/>
      <c r="G46" s="169"/>
      <c r="H46" s="169"/>
      <c r="I46" s="169"/>
      <c r="J46" s="169"/>
      <c r="K46" s="169"/>
      <c r="L46" s="169"/>
      <c r="M46" s="169"/>
      <c r="N46" s="170"/>
      <c r="O46" s="679"/>
      <c r="P46" s="680"/>
      <c r="Q46" s="680"/>
      <c r="R46" s="680"/>
      <c r="S46" s="680"/>
      <c r="T46" s="681"/>
      <c r="U46" s="676"/>
      <c r="V46" s="677"/>
      <c r="W46" s="677"/>
      <c r="X46" s="677"/>
      <c r="Y46" s="677"/>
      <c r="Z46" s="678"/>
      <c r="AA46" s="679"/>
      <c r="AB46" s="680"/>
      <c r="AC46" s="680"/>
      <c r="AD46" s="680"/>
      <c r="AE46" s="680"/>
      <c r="AF46" s="681"/>
      <c r="AG46" s="676"/>
      <c r="AH46" s="677"/>
      <c r="AI46" s="677"/>
      <c r="AJ46" s="677"/>
      <c r="AK46" s="677"/>
      <c r="AL46" s="678"/>
    </row>
    <row r="47" spans="1:38">
      <c r="A47" s="1" t="s">
        <v>954</v>
      </c>
      <c r="D47" s="168" t="s">
        <v>955</v>
      </c>
      <c r="E47" s="169"/>
      <c r="F47" s="169"/>
      <c r="G47" s="169"/>
      <c r="H47" s="169"/>
      <c r="I47" s="169"/>
      <c r="J47" s="169"/>
      <c r="K47" s="169"/>
      <c r="L47" s="169"/>
      <c r="M47" s="169"/>
      <c r="N47" s="170"/>
      <c r="O47" s="676"/>
      <c r="P47" s="677"/>
      <c r="Q47" s="677"/>
      <c r="R47" s="677"/>
      <c r="S47" s="677"/>
      <c r="T47" s="678"/>
      <c r="U47" s="679"/>
      <c r="V47" s="680"/>
      <c r="W47" s="680"/>
      <c r="X47" s="680"/>
      <c r="Y47" s="680"/>
      <c r="Z47" s="681"/>
      <c r="AA47" s="676"/>
      <c r="AB47" s="677"/>
      <c r="AC47" s="677"/>
      <c r="AD47" s="677"/>
      <c r="AE47" s="677"/>
      <c r="AF47" s="678"/>
      <c r="AG47" s="679"/>
      <c r="AH47" s="680"/>
      <c r="AI47" s="680"/>
      <c r="AJ47" s="680"/>
      <c r="AK47" s="680"/>
      <c r="AL47" s="681"/>
    </row>
    <row r="48" spans="1:38">
      <c r="A48" s="1" t="s">
        <v>956</v>
      </c>
      <c r="D48" s="168" t="s">
        <v>957</v>
      </c>
      <c r="E48" s="169"/>
      <c r="F48" s="169"/>
      <c r="G48" s="169"/>
      <c r="H48" s="169"/>
      <c r="I48" s="169"/>
      <c r="J48" s="169"/>
      <c r="K48" s="169"/>
      <c r="L48" s="169"/>
      <c r="M48" s="169"/>
      <c r="N48" s="170"/>
      <c r="O48" s="676"/>
      <c r="P48" s="677"/>
      <c r="Q48" s="677"/>
      <c r="R48" s="677"/>
      <c r="S48" s="677"/>
      <c r="T48" s="678"/>
      <c r="U48" s="679"/>
      <c r="V48" s="680"/>
      <c r="W48" s="680"/>
      <c r="X48" s="680"/>
      <c r="Y48" s="680"/>
      <c r="Z48" s="681"/>
      <c r="AA48" s="676"/>
      <c r="AB48" s="677"/>
      <c r="AC48" s="677"/>
      <c r="AD48" s="677"/>
      <c r="AE48" s="677"/>
      <c r="AF48" s="678"/>
      <c r="AG48" s="679"/>
      <c r="AH48" s="680"/>
      <c r="AI48" s="680"/>
      <c r="AJ48" s="680"/>
      <c r="AK48" s="680"/>
      <c r="AL48" s="681"/>
    </row>
    <row r="49" spans="1:38">
      <c r="A49" s="1" t="s">
        <v>958</v>
      </c>
      <c r="D49" s="168" t="s">
        <v>959</v>
      </c>
      <c r="E49" s="169"/>
      <c r="F49" s="169"/>
      <c r="G49" s="169"/>
      <c r="H49" s="169"/>
      <c r="I49" s="169"/>
      <c r="J49" s="169"/>
      <c r="K49" s="169"/>
      <c r="L49" s="169"/>
      <c r="M49" s="169"/>
      <c r="N49" s="170"/>
      <c r="O49" s="676"/>
      <c r="P49" s="677"/>
      <c r="Q49" s="677"/>
      <c r="R49" s="677"/>
      <c r="S49" s="677"/>
      <c r="T49" s="678"/>
      <c r="U49" s="679"/>
      <c r="V49" s="680"/>
      <c r="W49" s="680"/>
      <c r="X49" s="680"/>
      <c r="Y49" s="680"/>
      <c r="Z49" s="681"/>
      <c r="AA49" s="676"/>
      <c r="AB49" s="677"/>
      <c r="AC49" s="677"/>
      <c r="AD49" s="677"/>
      <c r="AE49" s="677"/>
      <c r="AF49" s="678"/>
      <c r="AG49" s="679"/>
      <c r="AH49" s="680"/>
      <c r="AI49" s="680"/>
      <c r="AJ49" s="680"/>
      <c r="AK49" s="680"/>
      <c r="AL49" s="681"/>
    </row>
    <row r="50" spans="1:38">
      <c r="A50" s="1" t="s">
        <v>960</v>
      </c>
      <c r="D50" s="168" t="s">
        <v>961</v>
      </c>
      <c r="E50" s="169"/>
      <c r="F50" s="169"/>
      <c r="G50" s="169"/>
      <c r="H50" s="169"/>
      <c r="I50" s="169"/>
      <c r="J50" s="169"/>
      <c r="K50" s="169"/>
      <c r="L50" s="169"/>
      <c r="M50" s="169"/>
      <c r="N50" s="170"/>
      <c r="O50" s="676"/>
      <c r="P50" s="677"/>
      <c r="Q50" s="677"/>
      <c r="R50" s="677"/>
      <c r="S50" s="677"/>
      <c r="T50" s="678"/>
      <c r="U50" s="679"/>
      <c r="V50" s="680"/>
      <c r="W50" s="680"/>
      <c r="X50" s="680"/>
      <c r="Y50" s="680"/>
      <c r="Z50" s="681"/>
      <c r="AA50" s="676"/>
      <c r="AB50" s="677"/>
      <c r="AC50" s="677"/>
      <c r="AD50" s="677"/>
      <c r="AE50" s="677"/>
      <c r="AF50" s="678"/>
      <c r="AG50" s="679"/>
      <c r="AH50" s="680"/>
      <c r="AI50" s="680"/>
      <c r="AJ50" s="680"/>
      <c r="AK50" s="680"/>
      <c r="AL50" s="681"/>
    </row>
    <row r="51" spans="1:38">
      <c r="A51" s="1" t="s">
        <v>962</v>
      </c>
      <c r="D51" s="191" t="s">
        <v>1022</v>
      </c>
      <c r="E51" s="156"/>
      <c r="F51" s="156"/>
      <c r="G51" s="156"/>
      <c r="H51" s="156"/>
      <c r="I51" s="156"/>
      <c r="J51" s="156"/>
      <c r="K51" s="156"/>
      <c r="L51" s="156"/>
      <c r="M51" s="156"/>
      <c r="N51" s="192"/>
      <c r="O51" s="690"/>
      <c r="P51" s="691"/>
      <c r="Q51" s="691"/>
      <c r="R51" s="691"/>
      <c r="S51" s="691"/>
      <c r="T51" s="692"/>
      <c r="U51" s="690">
        <f>U52+U60</f>
        <v>0</v>
      </c>
      <c r="V51" s="691"/>
      <c r="W51" s="691"/>
      <c r="X51" s="691"/>
      <c r="Y51" s="691"/>
      <c r="Z51" s="692"/>
      <c r="AA51" s="690"/>
      <c r="AB51" s="691"/>
      <c r="AC51" s="691"/>
      <c r="AD51" s="691"/>
      <c r="AE51" s="691"/>
      <c r="AF51" s="692"/>
      <c r="AG51" s="690">
        <f>AG52+AG60</f>
        <v>0</v>
      </c>
      <c r="AH51" s="691"/>
      <c r="AI51" s="691"/>
      <c r="AJ51" s="691"/>
      <c r="AK51" s="691"/>
      <c r="AL51" s="692"/>
    </row>
    <row r="52" spans="1:38">
      <c r="A52" s="1" t="s">
        <v>963</v>
      </c>
      <c r="D52" s="168" t="s">
        <v>964</v>
      </c>
      <c r="E52" s="169"/>
      <c r="F52" s="169"/>
      <c r="G52" s="169"/>
      <c r="H52" s="169"/>
      <c r="I52" s="169"/>
      <c r="J52" s="169"/>
      <c r="K52" s="169"/>
      <c r="L52" s="169"/>
      <c r="M52" s="169"/>
      <c r="N52" s="170"/>
      <c r="O52" s="676"/>
      <c r="P52" s="677"/>
      <c r="Q52" s="677"/>
      <c r="R52" s="677"/>
      <c r="S52" s="677"/>
      <c r="T52" s="678"/>
      <c r="U52" s="676">
        <f>SUM(O53:T59)</f>
        <v>0</v>
      </c>
      <c r="V52" s="677"/>
      <c r="W52" s="677"/>
      <c r="X52" s="677"/>
      <c r="Y52" s="677"/>
      <c r="Z52" s="678"/>
      <c r="AA52" s="676"/>
      <c r="AB52" s="677"/>
      <c r="AC52" s="677"/>
      <c r="AD52" s="677"/>
      <c r="AE52" s="677"/>
      <c r="AF52" s="678"/>
      <c r="AG52" s="676">
        <f>SUM(AA53:AF59)</f>
        <v>0</v>
      </c>
      <c r="AH52" s="677"/>
      <c r="AI52" s="677"/>
      <c r="AJ52" s="677"/>
      <c r="AK52" s="677"/>
      <c r="AL52" s="678"/>
    </row>
    <row r="53" spans="1:38">
      <c r="A53" s="1" t="s">
        <v>965</v>
      </c>
      <c r="D53" s="171" t="s">
        <v>966</v>
      </c>
      <c r="E53" s="169"/>
      <c r="F53" s="169"/>
      <c r="G53" s="169"/>
      <c r="H53" s="169"/>
      <c r="I53" s="169"/>
      <c r="J53" s="169"/>
      <c r="K53" s="169"/>
      <c r="L53" s="169"/>
      <c r="M53" s="169"/>
      <c r="N53" s="170"/>
      <c r="O53" s="679"/>
      <c r="P53" s="680"/>
      <c r="Q53" s="680"/>
      <c r="R53" s="680"/>
      <c r="S53" s="680"/>
      <c r="T53" s="681"/>
      <c r="U53" s="676"/>
      <c r="V53" s="677"/>
      <c r="W53" s="677"/>
      <c r="X53" s="677"/>
      <c r="Y53" s="677"/>
      <c r="Z53" s="678"/>
      <c r="AA53" s="679"/>
      <c r="AB53" s="680"/>
      <c r="AC53" s="680"/>
      <c r="AD53" s="680"/>
      <c r="AE53" s="680"/>
      <c r="AF53" s="681"/>
      <c r="AG53" s="676"/>
      <c r="AH53" s="677"/>
      <c r="AI53" s="677"/>
      <c r="AJ53" s="677"/>
      <c r="AK53" s="677"/>
      <c r="AL53" s="678"/>
    </row>
    <row r="54" spans="1:38">
      <c r="A54" s="1" t="s">
        <v>967</v>
      </c>
      <c r="D54" s="171" t="s">
        <v>968</v>
      </c>
      <c r="E54" s="169"/>
      <c r="F54" s="169"/>
      <c r="G54" s="169"/>
      <c r="H54" s="169"/>
      <c r="I54" s="169"/>
      <c r="J54" s="169"/>
      <c r="K54" s="169"/>
      <c r="L54" s="169"/>
      <c r="M54" s="169"/>
      <c r="N54" s="170"/>
      <c r="O54" s="679"/>
      <c r="P54" s="680"/>
      <c r="Q54" s="680"/>
      <c r="R54" s="680"/>
      <c r="S54" s="680"/>
      <c r="T54" s="681"/>
      <c r="U54" s="676"/>
      <c r="V54" s="677"/>
      <c r="W54" s="677"/>
      <c r="X54" s="677"/>
      <c r="Y54" s="677"/>
      <c r="Z54" s="678"/>
      <c r="AA54" s="679"/>
      <c r="AB54" s="680"/>
      <c r="AC54" s="680"/>
      <c r="AD54" s="680"/>
      <c r="AE54" s="680"/>
      <c r="AF54" s="681"/>
      <c r="AG54" s="676"/>
      <c r="AH54" s="677"/>
      <c r="AI54" s="677"/>
      <c r="AJ54" s="677"/>
      <c r="AK54" s="677"/>
      <c r="AL54" s="678"/>
    </row>
    <row r="55" spans="1:38">
      <c r="A55" s="1" t="s">
        <v>969</v>
      </c>
      <c r="D55" s="171" t="s">
        <v>970</v>
      </c>
      <c r="E55" s="169"/>
      <c r="F55" s="169"/>
      <c r="G55" s="169"/>
      <c r="H55" s="169"/>
      <c r="I55" s="169"/>
      <c r="J55" s="169"/>
      <c r="K55" s="169"/>
      <c r="L55" s="169"/>
      <c r="M55" s="169"/>
      <c r="N55" s="170"/>
      <c r="O55" s="679"/>
      <c r="P55" s="680"/>
      <c r="Q55" s="680"/>
      <c r="R55" s="680"/>
      <c r="S55" s="680"/>
      <c r="T55" s="681"/>
      <c r="U55" s="676"/>
      <c r="V55" s="677"/>
      <c r="W55" s="677"/>
      <c r="X55" s="677"/>
      <c r="Y55" s="677"/>
      <c r="Z55" s="678"/>
      <c r="AA55" s="679"/>
      <c r="AB55" s="680"/>
      <c r="AC55" s="680"/>
      <c r="AD55" s="680"/>
      <c r="AE55" s="680"/>
      <c r="AF55" s="681"/>
      <c r="AG55" s="676"/>
      <c r="AH55" s="677"/>
      <c r="AI55" s="677"/>
      <c r="AJ55" s="677"/>
      <c r="AK55" s="677"/>
      <c r="AL55" s="678"/>
    </row>
    <row r="56" spans="1:38">
      <c r="A56" s="1" t="s">
        <v>971</v>
      </c>
      <c r="D56" s="171" t="s">
        <v>972</v>
      </c>
      <c r="E56" s="169"/>
      <c r="F56" s="169"/>
      <c r="G56" s="169"/>
      <c r="H56" s="169"/>
      <c r="I56" s="169"/>
      <c r="J56" s="169"/>
      <c r="K56" s="169"/>
      <c r="L56" s="169"/>
      <c r="M56" s="169"/>
      <c r="N56" s="170"/>
      <c r="O56" s="679"/>
      <c r="P56" s="680"/>
      <c r="Q56" s="680"/>
      <c r="R56" s="680"/>
      <c r="S56" s="680"/>
      <c r="T56" s="681"/>
      <c r="U56" s="676"/>
      <c r="V56" s="677"/>
      <c r="W56" s="677"/>
      <c r="X56" s="677"/>
      <c r="Y56" s="677"/>
      <c r="Z56" s="678"/>
      <c r="AA56" s="679"/>
      <c r="AB56" s="680"/>
      <c r="AC56" s="680"/>
      <c r="AD56" s="680"/>
      <c r="AE56" s="680"/>
      <c r="AF56" s="681"/>
      <c r="AG56" s="676"/>
      <c r="AH56" s="677"/>
      <c r="AI56" s="677"/>
      <c r="AJ56" s="677"/>
      <c r="AK56" s="677"/>
      <c r="AL56" s="678"/>
    </row>
    <row r="57" spans="1:38">
      <c r="A57" s="1" t="s">
        <v>973</v>
      </c>
      <c r="D57" s="171" t="s">
        <v>974</v>
      </c>
      <c r="E57" s="169"/>
      <c r="F57" s="169"/>
      <c r="G57" s="169"/>
      <c r="H57" s="169"/>
      <c r="I57" s="169"/>
      <c r="J57" s="169"/>
      <c r="K57" s="169"/>
      <c r="L57" s="169"/>
      <c r="M57" s="169"/>
      <c r="N57" s="170"/>
      <c r="O57" s="679"/>
      <c r="P57" s="680"/>
      <c r="Q57" s="680"/>
      <c r="R57" s="680"/>
      <c r="S57" s="680"/>
      <c r="T57" s="681"/>
      <c r="U57" s="676"/>
      <c r="V57" s="677"/>
      <c r="W57" s="677"/>
      <c r="X57" s="677"/>
      <c r="Y57" s="677"/>
      <c r="Z57" s="678"/>
      <c r="AA57" s="679"/>
      <c r="AB57" s="680"/>
      <c r="AC57" s="680"/>
      <c r="AD57" s="680"/>
      <c r="AE57" s="680"/>
      <c r="AF57" s="681"/>
      <c r="AG57" s="676"/>
      <c r="AH57" s="677"/>
      <c r="AI57" s="677"/>
      <c r="AJ57" s="677"/>
      <c r="AK57" s="677"/>
      <c r="AL57" s="678"/>
    </row>
    <row r="58" spans="1:38">
      <c r="A58" s="1" t="s">
        <v>975</v>
      </c>
      <c r="D58" s="171" t="s">
        <v>976</v>
      </c>
      <c r="E58" s="169"/>
      <c r="F58" s="169"/>
      <c r="G58" s="169"/>
      <c r="H58" s="169"/>
      <c r="I58" s="169"/>
      <c r="J58" s="169"/>
      <c r="K58" s="169"/>
      <c r="L58" s="169"/>
      <c r="M58" s="169"/>
      <c r="N58" s="170"/>
      <c r="O58" s="679"/>
      <c r="P58" s="680"/>
      <c r="Q58" s="680"/>
      <c r="R58" s="680"/>
      <c r="S58" s="680"/>
      <c r="T58" s="681"/>
      <c r="U58" s="676"/>
      <c r="V58" s="677"/>
      <c r="W58" s="677"/>
      <c r="X58" s="677"/>
      <c r="Y58" s="677"/>
      <c r="Z58" s="678"/>
      <c r="AA58" s="679"/>
      <c r="AB58" s="680"/>
      <c r="AC58" s="680"/>
      <c r="AD58" s="680"/>
      <c r="AE58" s="680"/>
      <c r="AF58" s="681"/>
      <c r="AG58" s="676"/>
      <c r="AH58" s="677"/>
      <c r="AI58" s="677"/>
      <c r="AJ58" s="677"/>
      <c r="AK58" s="677"/>
      <c r="AL58" s="678"/>
    </row>
    <row r="59" spans="1:38">
      <c r="A59" s="1" t="s">
        <v>977</v>
      </c>
      <c r="D59" s="171" t="s">
        <v>908</v>
      </c>
      <c r="E59" s="169"/>
      <c r="F59" s="169"/>
      <c r="G59" s="169"/>
      <c r="H59" s="169"/>
      <c r="I59" s="169"/>
      <c r="J59" s="169"/>
      <c r="K59" s="169"/>
      <c r="L59" s="169"/>
      <c r="M59" s="169"/>
      <c r="N59" s="170"/>
      <c r="O59" s="679"/>
      <c r="P59" s="680"/>
      <c r="Q59" s="680"/>
      <c r="R59" s="680"/>
      <c r="S59" s="680"/>
      <c r="T59" s="681"/>
      <c r="U59" s="676"/>
      <c r="V59" s="677"/>
      <c r="W59" s="677"/>
      <c r="X59" s="677"/>
      <c r="Y59" s="677"/>
      <c r="Z59" s="678"/>
      <c r="AA59" s="679"/>
      <c r="AB59" s="680"/>
      <c r="AC59" s="680"/>
      <c r="AD59" s="680"/>
      <c r="AE59" s="680"/>
      <c r="AF59" s="681"/>
      <c r="AG59" s="676"/>
      <c r="AH59" s="677"/>
      <c r="AI59" s="677"/>
      <c r="AJ59" s="677"/>
      <c r="AK59" s="677"/>
      <c r="AL59" s="678"/>
    </row>
    <row r="60" spans="1:38">
      <c r="A60" s="1" t="s">
        <v>978</v>
      </c>
      <c r="D60" s="168" t="s">
        <v>979</v>
      </c>
      <c r="E60" s="169"/>
      <c r="F60" s="169"/>
      <c r="G60" s="169"/>
      <c r="H60" s="169"/>
      <c r="I60" s="169"/>
      <c r="J60" s="169"/>
      <c r="K60" s="169"/>
      <c r="L60" s="169"/>
      <c r="M60" s="169"/>
      <c r="N60" s="170"/>
      <c r="O60" s="676"/>
      <c r="P60" s="677"/>
      <c r="Q60" s="677"/>
      <c r="R60" s="677"/>
      <c r="S60" s="677"/>
      <c r="T60" s="678"/>
      <c r="U60" s="676">
        <f>-SUM(O61:T67)</f>
        <v>0</v>
      </c>
      <c r="V60" s="677"/>
      <c r="W60" s="677"/>
      <c r="X60" s="677"/>
      <c r="Y60" s="677"/>
      <c r="Z60" s="678"/>
      <c r="AA60" s="676"/>
      <c r="AB60" s="677"/>
      <c r="AC60" s="677"/>
      <c r="AD60" s="677"/>
      <c r="AE60" s="677"/>
      <c r="AF60" s="678"/>
      <c r="AG60" s="676">
        <f>-SUM(AA61:AF67)</f>
        <v>0</v>
      </c>
      <c r="AH60" s="677"/>
      <c r="AI60" s="677"/>
      <c r="AJ60" s="677"/>
      <c r="AK60" s="677"/>
      <c r="AL60" s="678"/>
    </row>
    <row r="61" spans="1:38">
      <c r="A61" s="1" t="s">
        <v>980</v>
      </c>
      <c r="D61" s="171" t="s">
        <v>981</v>
      </c>
      <c r="E61" s="169"/>
      <c r="F61" s="169"/>
      <c r="G61" s="169"/>
      <c r="H61" s="169"/>
      <c r="I61" s="169"/>
      <c r="J61" s="169"/>
      <c r="K61" s="169"/>
      <c r="L61" s="169"/>
      <c r="M61" s="169"/>
      <c r="N61" s="170"/>
      <c r="O61" s="679"/>
      <c r="P61" s="680"/>
      <c r="Q61" s="680"/>
      <c r="R61" s="680"/>
      <c r="S61" s="680"/>
      <c r="T61" s="681"/>
      <c r="U61" s="676"/>
      <c r="V61" s="677"/>
      <c r="W61" s="677"/>
      <c r="X61" s="677"/>
      <c r="Y61" s="677"/>
      <c r="Z61" s="678"/>
      <c r="AA61" s="679"/>
      <c r="AB61" s="680"/>
      <c r="AC61" s="680"/>
      <c r="AD61" s="680"/>
      <c r="AE61" s="680"/>
      <c r="AF61" s="681"/>
      <c r="AG61" s="676"/>
      <c r="AH61" s="677"/>
      <c r="AI61" s="677"/>
      <c r="AJ61" s="677"/>
      <c r="AK61" s="677"/>
      <c r="AL61" s="678"/>
    </row>
    <row r="62" spans="1:38">
      <c r="A62" s="1" t="s">
        <v>982</v>
      </c>
      <c r="D62" s="171" t="s">
        <v>983</v>
      </c>
      <c r="E62" s="169"/>
      <c r="F62" s="169"/>
      <c r="G62" s="169"/>
      <c r="H62" s="169"/>
      <c r="I62" s="169"/>
      <c r="J62" s="169"/>
      <c r="K62" s="169"/>
      <c r="L62" s="169"/>
      <c r="M62" s="169"/>
      <c r="N62" s="170"/>
      <c r="O62" s="679"/>
      <c r="P62" s="680"/>
      <c r="Q62" s="680"/>
      <c r="R62" s="680"/>
      <c r="S62" s="680"/>
      <c r="T62" s="681"/>
      <c r="U62" s="676"/>
      <c r="V62" s="677"/>
      <c r="W62" s="677"/>
      <c r="X62" s="677"/>
      <c r="Y62" s="677"/>
      <c r="Z62" s="678"/>
      <c r="AA62" s="679"/>
      <c r="AB62" s="680"/>
      <c r="AC62" s="680"/>
      <c r="AD62" s="680"/>
      <c r="AE62" s="680"/>
      <c r="AF62" s="681"/>
      <c r="AG62" s="676"/>
      <c r="AH62" s="677"/>
      <c r="AI62" s="677"/>
      <c r="AJ62" s="677"/>
      <c r="AK62" s="677"/>
      <c r="AL62" s="678"/>
    </row>
    <row r="63" spans="1:38">
      <c r="A63" s="1" t="s">
        <v>984</v>
      </c>
      <c r="D63" s="171" t="s">
        <v>985</v>
      </c>
      <c r="E63" s="169"/>
      <c r="F63" s="169"/>
      <c r="G63" s="169"/>
      <c r="H63" s="169"/>
      <c r="I63" s="169"/>
      <c r="J63" s="169"/>
      <c r="K63" s="169"/>
      <c r="L63" s="169"/>
      <c r="M63" s="169"/>
      <c r="N63" s="170"/>
      <c r="O63" s="679"/>
      <c r="P63" s="680"/>
      <c r="Q63" s="680"/>
      <c r="R63" s="680"/>
      <c r="S63" s="680"/>
      <c r="T63" s="681"/>
      <c r="U63" s="676"/>
      <c r="V63" s="677"/>
      <c r="W63" s="677"/>
      <c r="X63" s="677"/>
      <c r="Y63" s="677"/>
      <c r="Z63" s="678"/>
      <c r="AA63" s="679"/>
      <c r="AB63" s="680"/>
      <c r="AC63" s="680"/>
      <c r="AD63" s="680"/>
      <c r="AE63" s="680"/>
      <c r="AF63" s="681"/>
      <c r="AG63" s="676"/>
      <c r="AH63" s="677"/>
      <c r="AI63" s="677"/>
      <c r="AJ63" s="677"/>
      <c r="AK63" s="677"/>
      <c r="AL63" s="678"/>
    </row>
    <row r="64" spans="1:38">
      <c r="A64" s="1" t="s">
        <v>986</v>
      </c>
      <c r="D64" s="171" t="s">
        <v>987</v>
      </c>
      <c r="E64" s="169"/>
      <c r="F64" s="169"/>
      <c r="G64" s="169"/>
      <c r="H64" s="169"/>
      <c r="I64" s="169"/>
      <c r="J64" s="169"/>
      <c r="K64" s="169"/>
      <c r="L64" s="169"/>
      <c r="M64" s="169"/>
      <c r="N64" s="170"/>
      <c r="O64" s="679"/>
      <c r="P64" s="680"/>
      <c r="Q64" s="680"/>
      <c r="R64" s="680"/>
      <c r="S64" s="680"/>
      <c r="T64" s="681"/>
      <c r="U64" s="676"/>
      <c r="V64" s="677"/>
      <c r="W64" s="677"/>
      <c r="X64" s="677"/>
      <c r="Y64" s="677"/>
      <c r="Z64" s="678"/>
      <c r="AA64" s="679"/>
      <c r="AB64" s="680"/>
      <c r="AC64" s="680"/>
      <c r="AD64" s="680"/>
      <c r="AE64" s="680"/>
      <c r="AF64" s="681"/>
      <c r="AG64" s="676"/>
      <c r="AH64" s="677"/>
      <c r="AI64" s="677"/>
      <c r="AJ64" s="677"/>
      <c r="AK64" s="677"/>
      <c r="AL64" s="678"/>
    </row>
    <row r="65" spans="1:38">
      <c r="A65" s="1" t="s">
        <v>988</v>
      </c>
      <c r="D65" s="171" t="s">
        <v>989</v>
      </c>
      <c r="E65" s="169"/>
      <c r="F65" s="169"/>
      <c r="G65" s="169"/>
      <c r="H65" s="169"/>
      <c r="I65" s="169"/>
      <c r="J65" s="169"/>
      <c r="K65" s="169"/>
      <c r="L65" s="169"/>
      <c r="M65" s="169"/>
      <c r="N65" s="170"/>
      <c r="O65" s="679"/>
      <c r="P65" s="680"/>
      <c r="Q65" s="680"/>
      <c r="R65" s="680"/>
      <c r="S65" s="680"/>
      <c r="T65" s="681"/>
      <c r="U65" s="676"/>
      <c r="V65" s="677"/>
      <c r="W65" s="677"/>
      <c r="X65" s="677"/>
      <c r="Y65" s="677"/>
      <c r="Z65" s="678"/>
      <c r="AA65" s="679"/>
      <c r="AB65" s="680"/>
      <c r="AC65" s="680"/>
      <c r="AD65" s="680"/>
      <c r="AE65" s="680"/>
      <c r="AF65" s="681"/>
      <c r="AG65" s="676"/>
      <c r="AH65" s="677"/>
      <c r="AI65" s="677"/>
      <c r="AJ65" s="677"/>
      <c r="AK65" s="677"/>
      <c r="AL65" s="678"/>
    </row>
    <row r="66" spans="1:38">
      <c r="A66" s="1" t="s">
        <v>990</v>
      </c>
      <c r="D66" s="171" t="s">
        <v>991</v>
      </c>
      <c r="E66" s="169"/>
      <c r="F66" s="169"/>
      <c r="G66" s="169"/>
      <c r="H66" s="169"/>
      <c r="I66" s="169"/>
      <c r="J66" s="169"/>
      <c r="K66" s="169"/>
      <c r="L66" s="169"/>
      <c r="M66" s="169"/>
      <c r="N66" s="170"/>
      <c r="O66" s="679"/>
      <c r="P66" s="680"/>
      <c r="Q66" s="680"/>
      <c r="R66" s="680"/>
      <c r="S66" s="680"/>
      <c r="T66" s="681"/>
      <c r="U66" s="676"/>
      <c r="V66" s="677"/>
      <c r="W66" s="677"/>
      <c r="X66" s="677"/>
      <c r="Y66" s="677"/>
      <c r="Z66" s="678"/>
      <c r="AA66" s="679"/>
      <c r="AB66" s="680"/>
      <c r="AC66" s="680"/>
      <c r="AD66" s="680"/>
      <c r="AE66" s="680"/>
      <c r="AF66" s="681"/>
      <c r="AG66" s="676"/>
      <c r="AH66" s="677"/>
      <c r="AI66" s="677"/>
      <c r="AJ66" s="677"/>
      <c r="AK66" s="677"/>
      <c r="AL66" s="678"/>
    </row>
    <row r="67" spans="1:38">
      <c r="A67" s="1" t="s">
        <v>992</v>
      </c>
      <c r="D67" s="171" t="s">
        <v>908</v>
      </c>
      <c r="E67" s="169"/>
      <c r="F67" s="169"/>
      <c r="G67" s="169"/>
      <c r="H67" s="169"/>
      <c r="I67" s="169"/>
      <c r="J67" s="169"/>
      <c r="K67" s="169"/>
      <c r="L67" s="169"/>
      <c r="M67" s="169"/>
      <c r="N67" s="170"/>
      <c r="O67" s="679"/>
      <c r="P67" s="680"/>
      <c r="Q67" s="680"/>
      <c r="R67" s="680"/>
      <c r="S67" s="680"/>
      <c r="T67" s="681"/>
      <c r="U67" s="676"/>
      <c r="V67" s="677"/>
      <c r="W67" s="677"/>
      <c r="X67" s="677"/>
      <c r="Y67" s="677"/>
      <c r="Z67" s="678"/>
      <c r="AA67" s="679"/>
      <c r="AB67" s="680"/>
      <c r="AC67" s="680"/>
      <c r="AD67" s="680"/>
      <c r="AE67" s="680"/>
      <c r="AF67" s="681"/>
      <c r="AG67" s="676"/>
      <c r="AH67" s="677"/>
      <c r="AI67" s="677"/>
      <c r="AJ67" s="677"/>
      <c r="AK67" s="677"/>
      <c r="AL67" s="678"/>
    </row>
    <row r="68" spans="1:38">
      <c r="A68" s="1" t="s">
        <v>993</v>
      </c>
      <c r="D68" s="168" t="s">
        <v>1023</v>
      </c>
      <c r="E68" s="169"/>
      <c r="F68" s="169"/>
      <c r="G68" s="169"/>
      <c r="H68" s="169"/>
      <c r="I68" s="169"/>
      <c r="J68" s="169"/>
      <c r="K68" s="169"/>
      <c r="L68" s="169"/>
      <c r="M68" s="169"/>
      <c r="N68" s="170"/>
      <c r="O68" s="676"/>
      <c r="P68" s="677"/>
      <c r="Q68" s="677"/>
      <c r="R68" s="677"/>
      <c r="S68" s="677"/>
      <c r="T68" s="678"/>
      <c r="U68" s="676">
        <f>U69+U75</f>
        <v>0</v>
      </c>
      <c r="V68" s="677"/>
      <c r="W68" s="677"/>
      <c r="X68" s="677"/>
      <c r="Y68" s="677"/>
      <c r="Z68" s="678"/>
      <c r="AA68" s="676"/>
      <c r="AB68" s="677"/>
      <c r="AC68" s="677"/>
      <c r="AD68" s="677"/>
      <c r="AE68" s="677"/>
      <c r="AF68" s="678"/>
      <c r="AG68" s="676">
        <f>AG69+AG75</f>
        <v>0</v>
      </c>
      <c r="AH68" s="677"/>
      <c r="AI68" s="677"/>
      <c r="AJ68" s="677"/>
      <c r="AK68" s="677"/>
      <c r="AL68" s="678"/>
    </row>
    <row r="69" spans="1:38">
      <c r="A69" s="1" t="s">
        <v>994</v>
      </c>
      <c r="D69" s="168" t="s">
        <v>995</v>
      </c>
      <c r="E69" s="169"/>
      <c r="F69" s="169"/>
      <c r="G69" s="169"/>
      <c r="H69" s="169"/>
      <c r="I69" s="169"/>
      <c r="J69" s="169"/>
      <c r="K69" s="169"/>
      <c r="L69" s="169"/>
      <c r="M69" s="169"/>
      <c r="N69" s="170"/>
      <c r="O69" s="676"/>
      <c r="P69" s="677"/>
      <c r="Q69" s="677"/>
      <c r="R69" s="677"/>
      <c r="S69" s="677"/>
      <c r="T69" s="678"/>
      <c r="U69" s="676">
        <f>SUM(O70:T74)</f>
        <v>0</v>
      </c>
      <c r="V69" s="677"/>
      <c r="W69" s="677"/>
      <c r="X69" s="677"/>
      <c r="Y69" s="677"/>
      <c r="Z69" s="678"/>
      <c r="AA69" s="676"/>
      <c r="AB69" s="677"/>
      <c r="AC69" s="677"/>
      <c r="AD69" s="677"/>
      <c r="AE69" s="677"/>
      <c r="AF69" s="678"/>
      <c r="AG69" s="676">
        <f>SUM(AA70:AF74)</f>
        <v>0</v>
      </c>
      <c r="AH69" s="677"/>
      <c r="AI69" s="677"/>
      <c r="AJ69" s="677"/>
      <c r="AK69" s="677"/>
      <c r="AL69" s="678"/>
    </row>
    <row r="70" spans="1:38">
      <c r="A70" s="1" t="s">
        <v>996</v>
      </c>
      <c r="D70" s="171" t="s">
        <v>997</v>
      </c>
      <c r="E70" s="169"/>
      <c r="F70" s="169"/>
      <c r="G70" s="169"/>
      <c r="H70" s="169"/>
      <c r="I70" s="169"/>
      <c r="J70" s="169"/>
      <c r="K70" s="169"/>
      <c r="L70" s="169"/>
      <c r="M70" s="169"/>
      <c r="N70" s="170"/>
      <c r="O70" s="679"/>
      <c r="P70" s="680"/>
      <c r="Q70" s="680"/>
      <c r="R70" s="680"/>
      <c r="S70" s="680"/>
      <c r="T70" s="681"/>
      <c r="U70" s="676"/>
      <c r="V70" s="677"/>
      <c r="W70" s="677"/>
      <c r="X70" s="677"/>
      <c r="Y70" s="677"/>
      <c r="Z70" s="678"/>
      <c r="AA70" s="679"/>
      <c r="AB70" s="680"/>
      <c r="AC70" s="680"/>
      <c r="AD70" s="680"/>
      <c r="AE70" s="680"/>
      <c r="AF70" s="681"/>
      <c r="AG70" s="676"/>
      <c r="AH70" s="677"/>
      <c r="AI70" s="677"/>
      <c r="AJ70" s="677"/>
      <c r="AK70" s="677"/>
      <c r="AL70" s="678"/>
    </row>
    <row r="71" spans="1:38">
      <c r="A71" s="1" t="s">
        <v>998</v>
      </c>
      <c r="D71" s="171" t="s">
        <v>999</v>
      </c>
      <c r="E71" s="169"/>
      <c r="F71" s="169"/>
      <c r="G71" s="169"/>
      <c r="H71" s="169"/>
      <c r="I71" s="169"/>
      <c r="J71" s="169"/>
      <c r="K71" s="169"/>
      <c r="L71" s="169"/>
      <c r="M71" s="169"/>
      <c r="N71" s="170"/>
      <c r="O71" s="679"/>
      <c r="P71" s="680"/>
      <c r="Q71" s="680"/>
      <c r="R71" s="680"/>
      <c r="S71" s="680"/>
      <c r="T71" s="681"/>
      <c r="U71" s="676"/>
      <c r="V71" s="677"/>
      <c r="W71" s="677"/>
      <c r="X71" s="677"/>
      <c r="Y71" s="677"/>
      <c r="Z71" s="678"/>
      <c r="AA71" s="679"/>
      <c r="AB71" s="680"/>
      <c r="AC71" s="680"/>
      <c r="AD71" s="680"/>
      <c r="AE71" s="680"/>
      <c r="AF71" s="681"/>
      <c r="AG71" s="676"/>
      <c r="AH71" s="677"/>
      <c r="AI71" s="677"/>
      <c r="AJ71" s="677"/>
      <c r="AK71" s="677"/>
      <c r="AL71" s="678"/>
    </row>
    <row r="72" spans="1:38">
      <c r="A72" s="1" t="s">
        <v>1000</v>
      </c>
      <c r="D72" s="190" t="s">
        <v>1001</v>
      </c>
      <c r="E72" s="169"/>
      <c r="F72" s="169"/>
      <c r="G72" s="169"/>
      <c r="H72" s="169"/>
      <c r="I72" s="169"/>
      <c r="J72" s="169"/>
      <c r="K72" s="169"/>
      <c r="L72" s="169"/>
      <c r="M72" s="169"/>
      <c r="N72" s="170"/>
      <c r="O72" s="679"/>
      <c r="P72" s="680"/>
      <c r="Q72" s="680"/>
      <c r="R72" s="680"/>
      <c r="S72" s="680"/>
      <c r="T72" s="681"/>
      <c r="U72" s="676"/>
      <c r="V72" s="677"/>
      <c r="W72" s="677"/>
      <c r="X72" s="677"/>
      <c r="Y72" s="677"/>
      <c r="Z72" s="678"/>
      <c r="AA72" s="679"/>
      <c r="AB72" s="680"/>
      <c r="AC72" s="680"/>
      <c r="AD72" s="680"/>
      <c r="AE72" s="680"/>
      <c r="AF72" s="681"/>
      <c r="AG72" s="676"/>
      <c r="AH72" s="677"/>
      <c r="AI72" s="677"/>
      <c r="AJ72" s="677"/>
      <c r="AK72" s="677"/>
      <c r="AL72" s="678"/>
    </row>
    <row r="73" spans="1:38">
      <c r="A73" s="1" t="s">
        <v>1002</v>
      </c>
      <c r="D73" s="190" t="s">
        <v>1003</v>
      </c>
      <c r="E73" s="169"/>
      <c r="F73" s="169"/>
      <c r="G73" s="169"/>
      <c r="H73" s="169"/>
      <c r="I73" s="169"/>
      <c r="J73" s="169"/>
      <c r="K73" s="169"/>
      <c r="L73" s="169"/>
      <c r="M73" s="169"/>
      <c r="N73" s="170"/>
      <c r="O73" s="679"/>
      <c r="P73" s="680"/>
      <c r="Q73" s="680"/>
      <c r="R73" s="680"/>
      <c r="S73" s="680"/>
      <c r="T73" s="681"/>
      <c r="U73" s="676"/>
      <c r="V73" s="677"/>
      <c r="W73" s="677"/>
      <c r="X73" s="677"/>
      <c r="Y73" s="677"/>
      <c r="Z73" s="678"/>
      <c r="AA73" s="679"/>
      <c r="AB73" s="680"/>
      <c r="AC73" s="680"/>
      <c r="AD73" s="680"/>
      <c r="AE73" s="680"/>
      <c r="AF73" s="681"/>
      <c r="AG73" s="676"/>
      <c r="AH73" s="677"/>
      <c r="AI73" s="677"/>
      <c r="AJ73" s="677"/>
      <c r="AK73" s="677"/>
      <c r="AL73" s="678"/>
    </row>
    <row r="74" spans="1:38">
      <c r="A74" s="1" t="s">
        <v>1004</v>
      </c>
      <c r="D74" s="171" t="s">
        <v>908</v>
      </c>
      <c r="E74" s="169"/>
      <c r="F74" s="169"/>
      <c r="G74" s="169"/>
      <c r="H74" s="169"/>
      <c r="I74" s="169"/>
      <c r="J74" s="169"/>
      <c r="K74" s="169"/>
      <c r="L74" s="169"/>
      <c r="M74" s="169"/>
      <c r="N74" s="170"/>
      <c r="O74" s="679"/>
      <c r="P74" s="680"/>
      <c r="Q74" s="680"/>
      <c r="R74" s="680"/>
      <c r="S74" s="680"/>
      <c r="T74" s="681"/>
      <c r="U74" s="676"/>
      <c r="V74" s="677"/>
      <c r="W74" s="677"/>
      <c r="X74" s="677"/>
      <c r="Y74" s="677"/>
      <c r="Z74" s="678"/>
      <c r="AA74" s="679"/>
      <c r="AB74" s="680"/>
      <c r="AC74" s="680"/>
      <c r="AD74" s="680"/>
      <c r="AE74" s="680"/>
      <c r="AF74" s="681"/>
      <c r="AG74" s="676"/>
      <c r="AH74" s="677"/>
      <c r="AI74" s="677"/>
      <c r="AJ74" s="677"/>
      <c r="AK74" s="677"/>
      <c r="AL74" s="678"/>
    </row>
    <row r="75" spans="1:38">
      <c r="A75" s="1" t="s">
        <v>1005</v>
      </c>
      <c r="D75" s="168" t="s">
        <v>1006</v>
      </c>
      <c r="E75" s="169"/>
      <c r="F75" s="169"/>
      <c r="G75" s="169"/>
      <c r="H75" s="169"/>
      <c r="I75" s="169"/>
      <c r="J75" s="169"/>
      <c r="K75" s="169"/>
      <c r="L75" s="169"/>
      <c r="M75" s="169"/>
      <c r="N75" s="170"/>
      <c r="O75" s="676"/>
      <c r="P75" s="677"/>
      <c r="Q75" s="677"/>
      <c r="R75" s="677"/>
      <c r="S75" s="677"/>
      <c r="T75" s="678"/>
      <c r="U75" s="676">
        <f>-SUM(O76:T80)</f>
        <v>0</v>
      </c>
      <c r="V75" s="677"/>
      <c r="W75" s="677"/>
      <c r="X75" s="677"/>
      <c r="Y75" s="677"/>
      <c r="Z75" s="678"/>
      <c r="AA75" s="676"/>
      <c r="AB75" s="677"/>
      <c r="AC75" s="677"/>
      <c r="AD75" s="677"/>
      <c r="AE75" s="677"/>
      <c r="AF75" s="678"/>
      <c r="AG75" s="676">
        <f>-SUM(AA76:AF80)</f>
        <v>0</v>
      </c>
      <c r="AH75" s="677"/>
      <c r="AI75" s="677"/>
      <c r="AJ75" s="677"/>
      <c r="AK75" s="677"/>
      <c r="AL75" s="678"/>
    </row>
    <row r="76" spans="1:38">
      <c r="A76" s="1" t="s">
        <v>1007</v>
      </c>
      <c r="D76" s="171" t="s">
        <v>1008</v>
      </c>
      <c r="E76" s="169"/>
      <c r="F76" s="169"/>
      <c r="G76" s="169"/>
      <c r="H76" s="169"/>
      <c r="I76" s="169"/>
      <c r="J76" s="169"/>
      <c r="K76" s="169"/>
      <c r="L76" s="169"/>
      <c r="M76" s="169"/>
      <c r="N76" s="170"/>
      <c r="O76" s="679"/>
      <c r="P76" s="680"/>
      <c r="Q76" s="680"/>
      <c r="R76" s="680"/>
      <c r="S76" s="680"/>
      <c r="T76" s="681"/>
      <c r="U76" s="676"/>
      <c r="V76" s="677"/>
      <c r="W76" s="677"/>
      <c r="X76" s="677"/>
      <c r="Y76" s="677"/>
      <c r="Z76" s="678"/>
      <c r="AA76" s="679"/>
      <c r="AB76" s="680"/>
      <c r="AC76" s="680"/>
      <c r="AD76" s="680"/>
      <c r="AE76" s="680"/>
      <c r="AF76" s="681"/>
      <c r="AG76" s="676"/>
      <c r="AH76" s="677"/>
      <c r="AI76" s="677"/>
      <c r="AJ76" s="677"/>
      <c r="AK76" s="677"/>
      <c r="AL76" s="678"/>
    </row>
    <row r="77" spans="1:38">
      <c r="A77" s="1" t="s">
        <v>1009</v>
      </c>
      <c r="D77" s="171" t="s">
        <v>1010</v>
      </c>
      <c r="E77" s="169"/>
      <c r="F77" s="169"/>
      <c r="G77" s="169"/>
      <c r="H77" s="169"/>
      <c r="I77" s="169"/>
      <c r="J77" s="169"/>
      <c r="K77" s="169"/>
      <c r="L77" s="169"/>
      <c r="M77" s="169"/>
      <c r="N77" s="170"/>
      <c r="O77" s="679"/>
      <c r="P77" s="680"/>
      <c r="Q77" s="680"/>
      <c r="R77" s="680"/>
      <c r="S77" s="680"/>
      <c r="T77" s="681"/>
      <c r="U77" s="676"/>
      <c r="V77" s="677"/>
      <c r="W77" s="677"/>
      <c r="X77" s="677"/>
      <c r="Y77" s="677"/>
      <c r="Z77" s="678"/>
      <c r="AA77" s="679"/>
      <c r="AB77" s="680"/>
      <c r="AC77" s="680"/>
      <c r="AD77" s="680"/>
      <c r="AE77" s="680"/>
      <c r="AF77" s="681"/>
      <c r="AG77" s="676"/>
      <c r="AH77" s="677"/>
      <c r="AI77" s="677"/>
      <c r="AJ77" s="677"/>
      <c r="AK77" s="677"/>
      <c r="AL77" s="678"/>
    </row>
    <row r="78" spans="1:38">
      <c r="A78" s="1" t="s">
        <v>1011</v>
      </c>
      <c r="D78" s="171" t="s">
        <v>1012</v>
      </c>
      <c r="E78" s="169"/>
      <c r="F78" s="169"/>
      <c r="G78" s="169"/>
      <c r="H78" s="169"/>
      <c r="I78" s="169"/>
      <c r="J78" s="169"/>
      <c r="K78" s="169"/>
      <c r="L78" s="169"/>
      <c r="M78" s="169"/>
      <c r="N78" s="170"/>
      <c r="O78" s="679"/>
      <c r="P78" s="680"/>
      <c r="Q78" s="680"/>
      <c r="R78" s="680"/>
      <c r="S78" s="680"/>
      <c r="T78" s="681"/>
      <c r="U78" s="676"/>
      <c r="V78" s="677"/>
      <c r="W78" s="677"/>
      <c r="X78" s="677"/>
      <c r="Y78" s="677"/>
      <c r="Z78" s="678"/>
      <c r="AA78" s="679"/>
      <c r="AB78" s="680"/>
      <c r="AC78" s="680"/>
      <c r="AD78" s="680"/>
      <c r="AE78" s="680"/>
      <c r="AF78" s="681"/>
      <c r="AG78" s="676"/>
      <c r="AH78" s="677"/>
      <c r="AI78" s="677"/>
      <c r="AJ78" s="677"/>
      <c r="AK78" s="677"/>
      <c r="AL78" s="678"/>
    </row>
    <row r="79" spans="1:38">
      <c r="A79" s="1" t="s">
        <v>1013</v>
      </c>
      <c r="D79" s="171" t="s">
        <v>1014</v>
      </c>
      <c r="E79" s="169"/>
      <c r="F79" s="169"/>
      <c r="G79" s="169"/>
      <c r="H79" s="169"/>
      <c r="I79" s="169"/>
      <c r="J79" s="169"/>
      <c r="K79" s="169"/>
      <c r="L79" s="169"/>
      <c r="M79" s="169"/>
      <c r="N79" s="170"/>
      <c r="O79" s="679"/>
      <c r="P79" s="680"/>
      <c r="Q79" s="680"/>
      <c r="R79" s="680"/>
      <c r="S79" s="680"/>
      <c r="T79" s="681"/>
      <c r="U79" s="676"/>
      <c r="V79" s="677"/>
      <c r="W79" s="677"/>
      <c r="X79" s="677"/>
      <c r="Y79" s="677"/>
      <c r="Z79" s="678"/>
      <c r="AA79" s="679"/>
      <c r="AB79" s="680"/>
      <c r="AC79" s="680"/>
      <c r="AD79" s="680"/>
      <c r="AE79" s="680"/>
      <c r="AF79" s="681"/>
      <c r="AG79" s="676"/>
      <c r="AH79" s="677"/>
      <c r="AI79" s="677"/>
      <c r="AJ79" s="677"/>
      <c r="AK79" s="677"/>
      <c r="AL79" s="678"/>
    </row>
    <row r="80" spans="1:38">
      <c r="A80" s="1" t="s">
        <v>1015</v>
      </c>
      <c r="D80" s="171" t="s">
        <v>908</v>
      </c>
      <c r="E80" s="169"/>
      <c r="F80" s="169"/>
      <c r="G80" s="169"/>
      <c r="H80" s="169"/>
      <c r="I80" s="169"/>
      <c r="J80" s="169"/>
      <c r="K80" s="169"/>
      <c r="L80" s="169"/>
      <c r="M80" s="169"/>
      <c r="N80" s="170"/>
      <c r="O80" s="679"/>
      <c r="P80" s="680"/>
      <c r="Q80" s="680"/>
      <c r="R80" s="680"/>
      <c r="S80" s="680"/>
      <c r="T80" s="681"/>
      <c r="U80" s="676"/>
      <c r="V80" s="677"/>
      <c r="W80" s="677"/>
      <c r="X80" s="677"/>
      <c r="Y80" s="677"/>
      <c r="Z80" s="678"/>
      <c r="AA80" s="679"/>
      <c r="AB80" s="680"/>
      <c r="AC80" s="680"/>
      <c r="AD80" s="680"/>
      <c r="AE80" s="680"/>
      <c r="AF80" s="681"/>
      <c r="AG80" s="676"/>
      <c r="AH80" s="677"/>
      <c r="AI80" s="677"/>
      <c r="AJ80" s="677"/>
      <c r="AK80" s="677"/>
      <c r="AL80" s="678"/>
    </row>
    <row r="81" spans="1:46">
      <c r="A81" s="1" t="s">
        <v>1016</v>
      </c>
      <c r="D81" s="168" t="s">
        <v>1024</v>
      </c>
      <c r="E81" s="169"/>
      <c r="F81" s="169"/>
      <c r="G81" s="169"/>
      <c r="H81" s="169"/>
      <c r="I81" s="169"/>
      <c r="J81" s="169"/>
      <c r="K81" s="169"/>
      <c r="L81" s="169"/>
      <c r="M81" s="169"/>
      <c r="N81" s="170"/>
      <c r="O81" s="676"/>
      <c r="P81" s="677"/>
      <c r="Q81" s="677"/>
      <c r="R81" s="677"/>
      <c r="S81" s="677"/>
      <c r="T81" s="678"/>
      <c r="U81" s="676">
        <f>U9+U51+U68</f>
        <v>0</v>
      </c>
      <c r="V81" s="677"/>
      <c r="W81" s="677"/>
      <c r="X81" s="677"/>
      <c r="Y81" s="677"/>
      <c r="Z81" s="678"/>
      <c r="AA81" s="676"/>
      <c r="AB81" s="677"/>
      <c r="AC81" s="677"/>
      <c r="AD81" s="677"/>
      <c r="AE81" s="677"/>
      <c r="AF81" s="678"/>
      <c r="AG81" s="676">
        <f>AG9+AG51+AG68</f>
        <v>0</v>
      </c>
      <c r="AH81" s="677"/>
      <c r="AI81" s="677"/>
      <c r="AJ81" s="677"/>
      <c r="AK81" s="677"/>
      <c r="AL81" s="678"/>
    </row>
    <row r="82" spans="1:46">
      <c r="A82" s="1" t="s">
        <v>1017</v>
      </c>
      <c r="D82" s="168" t="s">
        <v>1025</v>
      </c>
      <c r="E82" s="169"/>
      <c r="F82" s="169"/>
      <c r="G82" s="169"/>
      <c r="H82" s="169"/>
      <c r="I82" s="169"/>
      <c r="J82" s="169"/>
      <c r="K82" s="169"/>
      <c r="L82" s="169"/>
      <c r="M82" s="169"/>
      <c r="N82" s="170"/>
      <c r="O82" s="676"/>
      <c r="P82" s="677"/>
      <c r="Q82" s="677"/>
      <c r="R82" s="677"/>
      <c r="S82" s="677"/>
      <c r="T82" s="678"/>
      <c r="U82" s="679"/>
      <c r="V82" s="680"/>
      <c r="W82" s="680"/>
      <c r="X82" s="680"/>
      <c r="Y82" s="680"/>
      <c r="Z82" s="681"/>
      <c r="AA82" s="676"/>
      <c r="AB82" s="677"/>
      <c r="AC82" s="677"/>
      <c r="AD82" s="677"/>
      <c r="AE82" s="677"/>
      <c r="AF82" s="678"/>
      <c r="AG82" s="679"/>
      <c r="AH82" s="680"/>
      <c r="AI82" s="680"/>
      <c r="AJ82" s="680"/>
      <c r="AK82" s="680"/>
      <c r="AL82" s="681"/>
    </row>
    <row r="83" spans="1:46">
      <c r="A83" s="1" t="s">
        <v>1018</v>
      </c>
      <c r="D83" s="168" t="s">
        <v>1026</v>
      </c>
      <c r="E83" s="169"/>
      <c r="F83" s="169"/>
      <c r="G83" s="169"/>
      <c r="H83" s="169"/>
      <c r="I83" s="169"/>
      <c r="J83" s="169"/>
      <c r="K83" s="169"/>
      <c r="L83" s="169"/>
      <c r="M83" s="169"/>
      <c r="N83" s="170"/>
      <c r="O83" s="676"/>
      <c r="P83" s="677"/>
      <c r="Q83" s="677"/>
      <c r="R83" s="677"/>
      <c r="S83" s="677"/>
      <c r="T83" s="678"/>
      <c r="U83" s="676">
        <f>U81+U82</f>
        <v>0</v>
      </c>
      <c r="V83" s="677"/>
      <c r="W83" s="677"/>
      <c r="X83" s="677"/>
      <c r="Y83" s="677"/>
      <c r="Z83" s="678"/>
      <c r="AA83" s="676"/>
      <c r="AB83" s="677"/>
      <c r="AC83" s="677"/>
      <c r="AD83" s="677"/>
      <c r="AE83" s="677"/>
      <c r="AF83" s="678"/>
      <c r="AG83" s="676">
        <f>AG81+AG82</f>
        <v>0</v>
      </c>
      <c r="AH83" s="677"/>
      <c r="AI83" s="677"/>
      <c r="AJ83" s="677"/>
      <c r="AK83" s="677"/>
      <c r="AL83" s="678"/>
    </row>
    <row r="84" spans="1:46">
      <c r="A84" s="1" t="s">
        <v>1019</v>
      </c>
      <c r="D84" s="168" t="s">
        <v>1027</v>
      </c>
      <c r="E84" s="169"/>
      <c r="F84" s="169"/>
      <c r="G84" s="169"/>
      <c r="H84" s="169"/>
      <c r="I84" s="169"/>
      <c r="J84" s="169"/>
      <c r="K84" s="169"/>
      <c r="L84" s="169"/>
      <c r="M84" s="169"/>
      <c r="N84" s="170"/>
      <c r="O84" s="676"/>
      <c r="P84" s="677"/>
      <c r="Q84" s="677"/>
      <c r="R84" s="677"/>
      <c r="S84" s="677"/>
      <c r="T84" s="678"/>
      <c r="U84" s="679"/>
      <c r="V84" s="680"/>
      <c r="W84" s="680"/>
      <c r="X84" s="680"/>
      <c r="Y84" s="680"/>
      <c r="Z84" s="681"/>
      <c r="AA84" s="676"/>
      <c r="AB84" s="677"/>
      <c r="AC84" s="677"/>
      <c r="AD84" s="677"/>
      <c r="AE84" s="677"/>
      <c r="AF84" s="678"/>
      <c r="AG84" s="679"/>
      <c r="AH84" s="680"/>
      <c r="AI84" s="680"/>
      <c r="AJ84" s="680"/>
      <c r="AK84" s="680"/>
      <c r="AL84" s="681"/>
    </row>
    <row r="85" spans="1:46">
      <c r="A85" s="1" t="s">
        <v>1020</v>
      </c>
      <c r="D85" s="168" t="s">
        <v>1028</v>
      </c>
      <c r="E85" s="169"/>
      <c r="F85" s="169"/>
      <c r="G85" s="169"/>
      <c r="H85" s="169"/>
      <c r="I85" s="169"/>
      <c r="J85" s="169"/>
      <c r="K85" s="169"/>
      <c r="L85" s="169"/>
      <c r="M85" s="169"/>
      <c r="N85" s="170"/>
      <c r="O85" s="676"/>
      <c r="P85" s="677"/>
      <c r="Q85" s="677"/>
      <c r="R85" s="677"/>
      <c r="S85" s="677"/>
      <c r="T85" s="678"/>
      <c r="U85" s="676">
        <f>U83+U84</f>
        <v>0</v>
      </c>
      <c r="V85" s="677"/>
      <c r="W85" s="677"/>
      <c r="X85" s="677"/>
      <c r="Y85" s="677"/>
      <c r="Z85" s="678"/>
      <c r="AA85" s="676"/>
      <c r="AB85" s="677"/>
      <c r="AC85" s="677"/>
      <c r="AD85" s="677"/>
      <c r="AE85" s="677"/>
      <c r="AF85" s="678"/>
      <c r="AG85" s="676">
        <f>AG83+AG84</f>
        <v>0</v>
      </c>
      <c r="AH85" s="677"/>
      <c r="AI85" s="677"/>
      <c r="AJ85" s="677"/>
      <c r="AK85" s="677"/>
      <c r="AL85" s="678"/>
    </row>
    <row r="86" spans="1:46" ht="7.5" customHeight="1">
      <c r="A86" s="23"/>
      <c r="B86" s="22"/>
      <c r="C86" s="21"/>
      <c r="D86" s="21"/>
      <c r="E86" s="185"/>
      <c r="F86" s="185"/>
      <c r="G86" s="185"/>
      <c r="H86" s="185"/>
      <c r="I86" s="185"/>
      <c r="J86" s="185"/>
      <c r="K86" s="185"/>
      <c r="L86" s="185"/>
      <c r="M86" s="185"/>
      <c r="N86" s="185"/>
      <c r="O86" s="185"/>
      <c r="P86" s="187"/>
      <c r="Q86" s="187"/>
      <c r="R86" s="187"/>
      <c r="S86" s="187"/>
      <c r="T86" s="187"/>
      <c r="U86" s="187"/>
      <c r="V86" s="187"/>
      <c r="W86" s="187"/>
      <c r="X86" s="187"/>
      <c r="Y86" s="187"/>
      <c r="Z86" s="187"/>
      <c r="AA86" s="187"/>
      <c r="AB86" s="187"/>
      <c r="AC86" s="187"/>
      <c r="AD86" s="187"/>
      <c r="AE86" s="187"/>
      <c r="AF86" s="187"/>
      <c r="AG86" s="186"/>
      <c r="AJ86"/>
      <c r="AK86"/>
      <c r="AL86"/>
      <c r="AM86"/>
      <c r="AN86"/>
      <c r="AO86"/>
      <c r="AP86"/>
      <c r="AQ86"/>
      <c r="AR86"/>
      <c r="AS86"/>
    </row>
    <row r="87" spans="1:46" ht="26.25" customHeight="1">
      <c r="A87" s="23"/>
      <c r="B87" s="22"/>
      <c r="C87" s="21"/>
      <c r="D87" s="44"/>
      <c r="E87" s="289"/>
      <c r="F87" s="289"/>
      <c r="G87" s="289"/>
      <c r="H87" s="289"/>
      <c r="I87" s="289"/>
      <c r="J87" s="289"/>
      <c r="K87" s="289"/>
      <c r="L87" s="289"/>
      <c r="M87" s="289"/>
      <c r="N87" s="289"/>
      <c r="O87" s="289"/>
      <c r="P87" s="289"/>
      <c r="Q87" s="289"/>
      <c r="R87" s="289"/>
      <c r="S87" s="289"/>
      <c r="T87" s="289"/>
      <c r="U87" s="289"/>
      <c r="V87" s="289"/>
      <c r="W87" s="289"/>
      <c r="X87" s="289"/>
      <c r="Y87" s="289"/>
      <c r="Z87" s="289"/>
      <c r="AA87" s="289"/>
      <c r="AB87" s="289"/>
      <c r="AC87" s="289"/>
      <c r="AD87" s="289"/>
      <c r="AE87" s="289"/>
      <c r="AF87" s="289"/>
      <c r="AG87" s="289"/>
      <c r="AH87" s="289"/>
      <c r="AI87" s="289"/>
      <c r="AJ87" s="289"/>
      <c r="AK87" s="289"/>
      <c r="AL87" s="289"/>
      <c r="AM87" s="104" t="s">
        <v>221</v>
      </c>
      <c r="AN87" s="44"/>
      <c r="AO87" s="44"/>
      <c r="AP87" s="44"/>
      <c r="AQ87" s="44"/>
      <c r="AR87" s="44"/>
      <c r="AS87" s="44"/>
      <c r="AT87" s="24"/>
    </row>
    <row r="90" spans="1:46" ht="105" customHeight="1">
      <c r="B90" s="247" t="s">
        <v>1031</v>
      </c>
      <c r="C90" s="248"/>
      <c r="D90" s="248"/>
      <c r="E90" s="248"/>
      <c r="F90" s="248"/>
      <c r="G90" s="248"/>
      <c r="H90" s="248"/>
      <c r="I90" s="248"/>
      <c r="J90" s="248"/>
      <c r="K90" s="248"/>
      <c r="L90" s="248"/>
      <c r="M90" s="248"/>
      <c r="N90" s="248"/>
      <c r="O90" s="248"/>
      <c r="P90" s="248"/>
      <c r="Q90" s="248"/>
      <c r="R90" s="248"/>
      <c r="S90" s="248"/>
      <c r="T90" s="248"/>
      <c r="U90" s="248"/>
      <c r="V90" s="248"/>
      <c r="W90" s="248"/>
      <c r="X90" s="248"/>
      <c r="Y90" s="248"/>
      <c r="Z90" s="248"/>
      <c r="AA90" s="248"/>
      <c r="AB90" s="248"/>
      <c r="AC90" s="248"/>
      <c r="AD90" s="248"/>
      <c r="AE90" s="248"/>
      <c r="AF90" s="248"/>
      <c r="AG90" s="248"/>
      <c r="AH90" s="248"/>
      <c r="AI90" s="248"/>
      <c r="AJ90" s="248"/>
      <c r="AK90" s="248"/>
      <c r="AL90" s="249"/>
    </row>
  </sheetData>
  <protectedRanges>
    <protectedRange sqref="O25:T46 AA25:AF46 U47:Z50 AG47:AL50 O53:T59 AA53:AF59 O61:T67 AA61:AF67 O70:T74 AA70:AF74 O76:T80 AA76:AF80 U82 U84 AG82 AG84 O12:T23 AA12:AF23" name="범위3"/>
  </protectedRanges>
  <mergeCells count="321">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8"/>
    <mergeCell ref="O8:Z8"/>
    <mergeCell ref="AA8:AL8"/>
    <mergeCell ref="O9:T9"/>
    <mergeCell ref="U9:Z9"/>
    <mergeCell ref="AA9:AF9"/>
    <mergeCell ref="AG9:AL9"/>
    <mergeCell ref="D1:AK1"/>
    <mergeCell ref="V4:X4"/>
    <mergeCell ref="AC4:AE4"/>
    <mergeCell ref="V5:X5"/>
    <mergeCell ref="AC5:AE5"/>
    <mergeCell ref="G3:AH3"/>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sheetPr codeName="Sheet39"/>
  <dimension ref="A1:AT20"/>
  <sheetViews>
    <sheetView showGridLines="0" view="pageBreakPreview" topLeftCell="U1" zoomScaleNormal="100" zoomScaleSheetLayoutView="100" workbookViewId="0">
      <selection activeCell="D24" sqref="D24"/>
    </sheetView>
  </sheetViews>
  <sheetFormatPr defaultRowHeight="17.399999999999999"/>
  <cols>
    <col min="1" max="1" width="9" style="1" customWidth="1"/>
    <col min="2" max="3" width="1.09765625" style="1" customWidth="1"/>
    <col min="4" max="12" width="3.19921875" style="1" customWidth="1"/>
    <col min="13" max="15" width="3.69921875" style="1" customWidth="1"/>
    <col min="16" max="31" width="3.09765625" style="1" customWidth="1"/>
    <col min="32" max="34" width="3.69921875" style="1" customWidth="1"/>
    <col min="35" max="37" width="4.3984375" style="1" customWidth="1"/>
    <col min="38" max="38" width="3.09765625" style="1" customWidth="1"/>
    <col min="39" max="43" width="9" style="1"/>
  </cols>
  <sheetData>
    <row r="1" spans="1:39">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row>
    <row r="2" spans="1:39" ht="20.25" customHeight="1">
      <c r="A2" s="99"/>
      <c r="B2" s="619" t="s">
        <v>849</v>
      </c>
      <c r="C2" s="619"/>
      <c r="D2" s="619"/>
      <c r="E2" s="619"/>
      <c r="F2" s="619"/>
      <c r="G2" s="619"/>
      <c r="H2" s="619"/>
      <c r="I2" s="619"/>
      <c r="J2" s="619"/>
      <c r="K2" s="619"/>
      <c r="L2" s="619"/>
      <c r="M2" s="619"/>
      <c r="N2" s="619"/>
      <c r="O2" s="619"/>
      <c r="P2" s="619"/>
      <c r="Q2" s="619"/>
      <c r="R2" s="619"/>
      <c r="S2" s="619"/>
      <c r="T2" s="619"/>
      <c r="U2" s="619"/>
      <c r="V2" s="619"/>
      <c r="W2" s="619"/>
      <c r="X2" s="619"/>
      <c r="Y2" s="619"/>
      <c r="Z2" s="619"/>
      <c r="AA2" s="619"/>
      <c r="AB2" s="619"/>
      <c r="AC2" s="619"/>
      <c r="AD2" s="619"/>
      <c r="AE2" s="619"/>
      <c r="AF2" s="619"/>
      <c r="AG2" s="619"/>
      <c r="AH2" s="619"/>
      <c r="AI2" s="619"/>
      <c r="AJ2" s="619"/>
      <c r="AK2" s="619"/>
      <c r="AL2" s="619"/>
    </row>
    <row r="3" spans="1:39">
      <c r="G3" s="322" t="s">
        <v>1075</v>
      </c>
      <c r="H3" s="322"/>
      <c r="I3" s="322"/>
      <c r="J3" s="322"/>
      <c r="K3" s="322"/>
      <c r="L3" s="322"/>
      <c r="M3" s="322"/>
      <c r="N3" s="322"/>
      <c r="O3" s="322"/>
      <c r="P3" s="322"/>
      <c r="Q3" s="322"/>
      <c r="R3" s="322"/>
      <c r="S3" s="322"/>
      <c r="T3" s="322"/>
      <c r="U3" s="322"/>
      <c r="V3" s="322"/>
      <c r="W3" s="322"/>
      <c r="X3" s="322"/>
      <c r="Y3" s="322"/>
      <c r="Z3" s="322"/>
      <c r="AA3" s="322"/>
      <c r="AB3" s="322"/>
      <c r="AC3" s="322"/>
      <c r="AD3" s="322"/>
      <c r="AE3" s="322"/>
      <c r="AF3" s="322"/>
      <c r="AG3" s="322"/>
      <c r="AH3" s="322"/>
    </row>
    <row r="4" spans="1:39">
      <c r="J4" s="27" t="s">
        <v>420</v>
      </c>
      <c r="L4" s="27" t="s">
        <v>421</v>
      </c>
      <c r="M4" s="165">
        <f>'5부.Ⅱ'!M4</f>
        <v>3</v>
      </c>
      <c r="N4" s="129" t="s">
        <v>422</v>
      </c>
      <c r="O4" s="165">
        <f>'5부.Ⅰ'!S6</f>
        <v>1</v>
      </c>
      <c r="P4" s="129" t="s">
        <v>1074</v>
      </c>
      <c r="Q4" s="43"/>
      <c r="R4" s="129"/>
      <c r="S4" s="129" t="s">
        <v>664</v>
      </c>
      <c r="T4" s="157"/>
      <c r="U4" s="129"/>
      <c r="V4" s="673" t="str">
        <f>'5부.Ⅱ'!V4</f>
        <v>2020.01.01</v>
      </c>
      <c r="W4" s="673"/>
      <c r="X4" s="673"/>
      <c r="Y4" s="129"/>
      <c r="Z4" s="129" t="s">
        <v>665</v>
      </c>
      <c r="AA4" s="129"/>
      <c r="AB4" s="157"/>
      <c r="AC4" s="673" t="str">
        <f>'5부.Ⅱ'!AC4</f>
        <v>2020.03.31</v>
      </c>
      <c r="AD4" s="673"/>
      <c r="AE4" s="673"/>
      <c r="AF4" s="157"/>
      <c r="AG4" s="129"/>
      <c r="AH4" s="27"/>
      <c r="AI4" s="27"/>
      <c r="AJ4" s="27"/>
      <c r="AK4" s="27"/>
      <c r="AL4" s="27"/>
    </row>
    <row r="5" spans="1:39">
      <c r="J5" s="27" t="s">
        <v>426</v>
      </c>
      <c r="L5" s="27" t="s">
        <v>421</v>
      </c>
      <c r="M5" s="131">
        <f>'5부.Ⅱ'!M5</f>
        <v>2</v>
      </c>
      <c r="N5" s="129" t="s">
        <v>422</v>
      </c>
      <c r="O5" s="166"/>
      <c r="P5" s="129" t="s">
        <v>106</v>
      </c>
      <c r="Q5" s="43"/>
      <c r="R5" s="129"/>
      <c r="S5" s="129" t="s">
        <v>664</v>
      </c>
      <c r="T5" s="157"/>
      <c r="U5" s="129"/>
      <c r="V5" s="689" t="str">
        <f>'5부.Ⅱ'!V5</f>
        <v>2019.01.01</v>
      </c>
      <c r="W5" s="689"/>
      <c r="X5" s="689"/>
      <c r="Y5" s="129"/>
      <c r="Z5" s="129" t="s">
        <v>665</v>
      </c>
      <c r="AA5" s="129"/>
      <c r="AB5" s="157"/>
      <c r="AC5" s="689" t="str">
        <f>'5부.Ⅱ'!AC5</f>
        <v>2019.03.31</v>
      </c>
      <c r="AD5" s="689"/>
      <c r="AE5" s="689"/>
      <c r="AF5" s="157"/>
      <c r="AG5" s="129"/>
      <c r="AH5" s="27"/>
      <c r="AI5" s="27"/>
      <c r="AJ5" s="27"/>
      <c r="AK5" s="27"/>
      <c r="AL5" s="27"/>
    </row>
    <row r="6" spans="1:39" ht="17.25" customHeight="1">
      <c r="B6" s="47"/>
      <c r="C6" s="47"/>
      <c r="D6" s="27" t="s">
        <v>427</v>
      </c>
      <c r="E6" s="133"/>
      <c r="F6" s="133"/>
      <c r="G6" s="27" t="str">
        <f>표지!E28</f>
        <v>㈜대한제22호평택고평위탁관리부동산투자회사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716" t="s">
        <v>26</v>
      </c>
      <c r="AJ6" s="716"/>
      <c r="AK6" s="716"/>
      <c r="AL6" s="174"/>
      <c r="AM6" s="14"/>
    </row>
    <row r="7" spans="1:39" ht="30" customHeight="1">
      <c r="A7" s="47"/>
      <c r="B7" s="47"/>
      <c r="C7" s="708" t="s">
        <v>63</v>
      </c>
      <c r="D7" s="709"/>
      <c r="E7" s="709"/>
      <c r="F7" s="709"/>
      <c r="G7" s="709"/>
      <c r="H7" s="710"/>
      <c r="I7" s="708" t="s">
        <v>854</v>
      </c>
      <c r="J7" s="709"/>
      <c r="K7" s="709"/>
      <c r="L7" s="710"/>
      <c r="M7" s="708" t="s">
        <v>855</v>
      </c>
      <c r="N7" s="709"/>
      <c r="O7" s="710"/>
      <c r="P7" s="708" t="s">
        <v>856</v>
      </c>
      <c r="Q7" s="709"/>
      <c r="R7" s="709"/>
      <c r="S7" s="710"/>
      <c r="T7" s="708" t="s">
        <v>859</v>
      </c>
      <c r="U7" s="711"/>
      <c r="V7" s="711"/>
      <c r="W7" s="712"/>
      <c r="X7" s="708" t="s">
        <v>857</v>
      </c>
      <c r="Y7" s="709"/>
      <c r="Z7" s="709"/>
      <c r="AA7" s="710"/>
      <c r="AB7" s="708" t="s">
        <v>292</v>
      </c>
      <c r="AC7" s="709"/>
      <c r="AD7" s="709"/>
      <c r="AE7" s="710"/>
      <c r="AF7" s="713" t="s">
        <v>858</v>
      </c>
      <c r="AG7" s="714"/>
      <c r="AH7" s="715"/>
      <c r="AI7" s="713" t="s">
        <v>204</v>
      </c>
      <c r="AJ7" s="714"/>
      <c r="AK7" s="715"/>
      <c r="AL7" s="14"/>
      <c r="AM7" s="27"/>
    </row>
    <row r="8" spans="1:39" ht="30" customHeight="1">
      <c r="A8" s="47"/>
      <c r="B8" s="47"/>
      <c r="C8" s="699"/>
      <c r="D8" s="700"/>
      <c r="E8" s="700"/>
      <c r="F8" s="700"/>
      <c r="G8" s="700"/>
      <c r="H8" s="701"/>
      <c r="I8" s="696"/>
      <c r="J8" s="696"/>
      <c r="K8" s="696"/>
      <c r="L8" s="696"/>
      <c r="M8" s="696"/>
      <c r="N8" s="696"/>
      <c r="O8" s="696"/>
      <c r="P8" s="696"/>
      <c r="Q8" s="696"/>
      <c r="R8" s="696"/>
      <c r="S8" s="696"/>
      <c r="T8" s="697"/>
      <c r="U8" s="697"/>
      <c r="V8" s="697"/>
      <c r="W8" s="697"/>
      <c r="X8" s="697"/>
      <c r="Y8" s="697"/>
      <c r="Z8" s="697"/>
      <c r="AA8" s="697"/>
      <c r="AB8" s="697"/>
      <c r="AC8" s="697"/>
      <c r="AD8" s="697"/>
      <c r="AE8" s="697"/>
      <c r="AF8" s="697"/>
      <c r="AG8" s="697"/>
      <c r="AH8" s="697"/>
      <c r="AI8" s="698">
        <f t="shared" ref="AI8:AI15" si="0">SUM(I8:AH8)</f>
        <v>0</v>
      </c>
      <c r="AJ8" s="698"/>
      <c r="AK8" s="698"/>
    </row>
    <row r="9" spans="1:39" ht="30" customHeight="1">
      <c r="A9" s="47"/>
      <c r="B9" s="47"/>
      <c r="C9" s="693"/>
      <c r="D9" s="694"/>
      <c r="E9" s="694"/>
      <c r="F9" s="694"/>
      <c r="G9" s="694"/>
      <c r="H9" s="695"/>
      <c r="I9" s="696"/>
      <c r="J9" s="696"/>
      <c r="K9" s="696"/>
      <c r="L9" s="696"/>
      <c r="M9" s="696"/>
      <c r="N9" s="696"/>
      <c r="O9" s="696"/>
      <c r="P9" s="696"/>
      <c r="Q9" s="696"/>
      <c r="R9" s="696"/>
      <c r="S9" s="696"/>
      <c r="T9" s="697"/>
      <c r="U9" s="697"/>
      <c r="V9" s="697"/>
      <c r="W9" s="697"/>
      <c r="X9" s="697"/>
      <c r="Y9" s="697"/>
      <c r="Z9" s="697"/>
      <c r="AA9" s="697"/>
      <c r="AB9" s="697"/>
      <c r="AC9" s="697"/>
      <c r="AD9" s="697"/>
      <c r="AE9" s="697"/>
      <c r="AF9" s="697"/>
      <c r="AG9" s="697"/>
      <c r="AH9" s="697"/>
      <c r="AI9" s="698">
        <f t="shared" si="0"/>
        <v>0</v>
      </c>
      <c r="AJ9" s="698"/>
      <c r="AK9" s="698"/>
    </row>
    <row r="10" spans="1:39" ht="30" customHeight="1">
      <c r="A10" s="47"/>
      <c r="B10" s="47"/>
      <c r="C10" s="693"/>
      <c r="D10" s="694"/>
      <c r="E10" s="694"/>
      <c r="F10" s="694"/>
      <c r="G10" s="694"/>
      <c r="H10" s="695"/>
      <c r="I10" s="696"/>
      <c r="J10" s="696"/>
      <c r="K10" s="696"/>
      <c r="L10" s="696"/>
      <c r="M10" s="696"/>
      <c r="N10" s="696"/>
      <c r="O10" s="696"/>
      <c r="P10" s="696"/>
      <c r="Q10" s="696"/>
      <c r="R10" s="696"/>
      <c r="S10" s="696"/>
      <c r="T10" s="697"/>
      <c r="U10" s="697"/>
      <c r="V10" s="697"/>
      <c r="W10" s="697"/>
      <c r="X10" s="697"/>
      <c r="Y10" s="697"/>
      <c r="Z10" s="697"/>
      <c r="AA10" s="697"/>
      <c r="AB10" s="697"/>
      <c r="AC10" s="697"/>
      <c r="AD10" s="697"/>
      <c r="AE10" s="697"/>
      <c r="AF10" s="697"/>
      <c r="AG10" s="697"/>
      <c r="AH10" s="697"/>
      <c r="AI10" s="698">
        <f t="shared" si="0"/>
        <v>0</v>
      </c>
      <c r="AJ10" s="698"/>
      <c r="AK10" s="698"/>
    </row>
    <row r="11" spans="1:39" ht="30" customHeight="1">
      <c r="A11" s="47"/>
      <c r="B11" s="47"/>
      <c r="C11" s="693"/>
      <c r="D11" s="694"/>
      <c r="E11" s="694"/>
      <c r="F11" s="694"/>
      <c r="G11" s="694"/>
      <c r="H11" s="695"/>
      <c r="I11" s="696"/>
      <c r="J11" s="696"/>
      <c r="K11" s="696"/>
      <c r="L11" s="696"/>
      <c r="M11" s="696"/>
      <c r="N11" s="696"/>
      <c r="O11" s="696"/>
      <c r="P11" s="696"/>
      <c r="Q11" s="696"/>
      <c r="R11" s="696"/>
      <c r="S11" s="696"/>
      <c r="T11" s="697"/>
      <c r="U11" s="697"/>
      <c r="V11" s="697"/>
      <c r="W11" s="697"/>
      <c r="X11" s="697"/>
      <c r="Y11" s="697"/>
      <c r="Z11" s="697"/>
      <c r="AA11" s="697"/>
      <c r="AB11" s="697"/>
      <c r="AC11" s="697"/>
      <c r="AD11" s="697"/>
      <c r="AE11" s="697"/>
      <c r="AF11" s="697"/>
      <c r="AG11" s="697"/>
      <c r="AH11" s="697"/>
      <c r="AI11" s="698">
        <f t="shared" si="0"/>
        <v>0</v>
      </c>
      <c r="AJ11" s="698"/>
      <c r="AK11" s="698"/>
    </row>
    <row r="12" spans="1:39" ht="30" customHeight="1">
      <c r="A12" s="47"/>
      <c r="B12" s="47"/>
      <c r="C12" s="693"/>
      <c r="D12" s="694"/>
      <c r="E12" s="694"/>
      <c r="F12" s="694"/>
      <c r="G12" s="694"/>
      <c r="H12" s="695"/>
      <c r="I12" s="696"/>
      <c r="J12" s="696"/>
      <c r="K12" s="696"/>
      <c r="L12" s="696"/>
      <c r="M12" s="696"/>
      <c r="N12" s="696"/>
      <c r="O12" s="696"/>
      <c r="P12" s="696"/>
      <c r="Q12" s="696"/>
      <c r="R12" s="696"/>
      <c r="S12" s="696"/>
      <c r="T12" s="697"/>
      <c r="U12" s="697"/>
      <c r="V12" s="697"/>
      <c r="W12" s="697"/>
      <c r="X12" s="697"/>
      <c r="Y12" s="697"/>
      <c r="Z12" s="697"/>
      <c r="AA12" s="697"/>
      <c r="AB12" s="697"/>
      <c r="AC12" s="697"/>
      <c r="AD12" s="697"/>
      <c r="AE12" s="697"/>
      <c r="AF12" s="697"/>
      <c r="AG12" s="697"/>
      <c r="AH12" s="697"/>
      <c r="AI12" s="698">
        <f t="shared" si="0"/>
        <v>0</v>
      </c>
      <c r="AJ12" s="698"/>
      <c r="AK12" s="698"/>
    </row>
    <row r="13" spans="1:39" ht="30" customHeight="1">
      <c r="A13" s="47"/>
      <c r="B13" s="47"/>
      <c r="C13" s="693"/>
      <c r="D13" s="694"/>
      <c r="E13" s="694"/>
      <c r="F13" s="694"/>
      <c r="G13" s="694"/>
      <c r="H13" s="695"/>
      <c r="I13" s="696"/>
      <c r="J13" s="696"/>
      <c r="K13" s="696"/>
      <c r="L13" s="696"/>
      <c r="M13" s="696"/>
      <c r="N13" s="696"/>
      <c r="O13" s="696"/>
      <c r="P13" s="696"/>
      <c r="Q13" s="696"/>
      <c r="R13" s="696"/>
      <c r="S13" s="696"/>
      <c r="T13" s="697"/>
      <c r="U13" s="697"/>
      <c r="V13" s="697"/>
      <c r="W13" s="697"/>
      <c r="X13" s="697"/>
      <c r="Y13" s="697"/>
      <c r="Z13" s="697"/>
      <c r="AA13" s="697"/>
      <c r="AB13" s="697"/>
      <c r="AC13" s="697"/>
      <c r="AD13" s="697"/>
      <c r="AE13" s="697"/>
      <c r="AF13" s="697"/>
      <c r="AG13" s="697"/>
      <c r="AH13" s="697"/>
      <c r="AI13" s="698">
        <f t="shared" si="0"/>
        <v>0</v>
      </c>
      <c r="AJ13" s="698"/>
      <c r="AK13" s="698"/>
    </row>
    <row r="14" spans="1:39" ht="30" customHeight="1">
      <c r="A14" s="47"/>
      <c r="B14" s="47"/>
      <c r="C14" s="693"/>
      <c r="D14" s="694"/>
      <c r="E14" s="694"/>
      <c r="F14" s="694"/>
      <c r="G14" s="694"/>
      <c r="H14" s="695"/>
      <c r="I14" s="705"/>
      <c r="J14" s="706"/>
      <c r="K14" s="706"/>
      <c r="L14" s="707"/>
      <c r="M14" s="705"/>
      <c r="N14" s="706"/>
      <c r="O14" s="707"/>
      <c r="P14" s="705"/>
      <c r="Q14" s="706"/>
      <c r="R14" s="706"/>
      <c r="S14" s="707"/>
      <c r="T14" s="702"/>
      <c r="U14" s="703"/>
      <c r="V14" s="703"/>
      <c r="W14" s="704"/>
      <c r="X14" s="702"/>
      <c r="Y14" s="703"/>
      <c r="Z14" s="703"/>
      <c r="AA14" s="704"/>
      <c r="AB14" s="702"/>
      <c r="AC14" s="703"/>
      <c r="AD14" s="703"/>
      <c r="AE14" s="704"/>
      <c r="AF14" s="697"/>
      <c r="AG14" s="697"/>
      <c r="AH14" s="697"/>
      <c r="AI14" s="698">
        <f t="shared" si="0"/>
        <v>0</v>
      </c>
      <c r="AJ14" s="698"/>
      <c r="AK14" s="698"/>
    </row>
    <row r="15" spans="1:39" ht="30" customHeight="1">
      <c r="A15" s="47"/>
      <c r="B15" s="47"/>
      <c r="C15" s="693"/>
      <c r="D15" s="694"/>
      <c r="E15" s="694"/>
      <c r="F15" s="694"/>
      <c r="G15" s="694"/>
      <c r="H15" s="695"/>
      <c r="I15" s="696"/>
      <c r="J15" s="696"/>
      <c r="K15" s="696"/>
      <c r="L15" s="696"/>
      <c r="M15" s="696"/>
      <c r="N15" s="696"/>
      <c r="O15" s="696"/>
      <c r="P15" s="696"/>
      <c r="Q15" s="696"/>
      <c r="R15" s="696"/>
      <c r="S15" s="696"/>
      <c r="T15" s="697"/>
      <c r="U15" s="697"/>
      <c r="V15" s="697"/>
      <c r="W15" s="697"/>
      <c r="X15" s="697"/>
      <c r="Y15" s="697"/>
      <c r="Z15" s="697"/>
      <c r="AA15" s="697"/>
      <c r="AB15" s="697"/>
      <c r="AC15" s="697"/>
      <c r="AD15" s="697"/>
      <c r="AE15" s="697"/>
      <c r="AF15" s="697"/>
      <c r="AG15" s="697"/>
      <c r="AH15" s="697"/>
      <c r="AI15" s="698">
        <f t="shared" si="0"/>
        <v>0</v>
      </c>
      <c r="AJ15" s="698"/>
      <c r="AK15" s="698"/>
    </row>
    <row r="16" spans="1:39" ht="7.5" customHeight="1">
      <c r="A16" s="23"/>
      <c r="B16" s="22"/>
      <c r="C16" s="21"/>
      <c r="D16" s="21"/>
      <c r="E16" s="124"/>
      <c r="F16" s="124"/>
      <c r="G16" s="124"/>
      <c r="H16" s="124"/>
      <c r="I16" s="124"/>
      <c r="J16" s="124"/>
      <c r="K16" s="124"/>
      <c r="L16" s="124"/>
      <c r="M16" s="124"/>
      <c r="N16" s="124"/>
      <c r="O16" s="124"/>
      <c r="P16" s="127"/>
      <c r="Q16" s="127"/>
      <c r="R16" s="127"/>
      <c r="S16" s="127"/>
      <c r="T16" s="127"/>
      <c r="U16" s="127"/>
      <c r="V16" s="127"/>
      <c r="W16" s="127"/>
      <c r="X16" s="127"/>
      <c r="Y16" s="127"/>
      <c r="Z16" s="127"/>
      <c r="AA16" s="127"/>
      <c r="AB16" s="127"/>
      <c r="AC16" s="127"/>
      <c r="AD16" s="127"/>
      <c r="AE16" s="127"/>
      <c r="AF16" s="127"/>
      <c r="AG16" s="126"/>
    </row>
    <row r="17" spans="1:46" ht="26.25" customHeight="1">
      <c r="A17" s="23"/>
      <c r="B17" s="22"/>
      <c r="C17" s="21"/>
      <c r="D17" s="44"/>
      <c r="E17" s="289"/>
      <c r="F17" s="289"/>
      <c r="G17" s="289"/>
      <c r="H17" s="289"/>
      <c r="I17" s="289"/>
      <c r="J17" s="289"/>
      <c r="K17" s="289"/>
      <c r="L17" s="289"/>
      <c r="M17" s="289"/>
      <c r="N17" s="289"/>
      <c r="O17" s="289"/>
      <c r="P17" s="289"/>
      <c r="Q17" s="289"/>
      <c r="R17" s="289"/>
      <c r="S17" s="289"/>
      <c r="T17" s="289"/>
      <c r="U17" s="289"/>
      <c r="V17" s="289"/>
      <c r="W17" s="289"/>
      <c r="X17" s="289"/>
      <c r="Y17" s="289"/>
      <c r="Z17" s="289"/>
      <c r="AA17" s="289"/>
      <c r="AB17" s="289"/>
      <c r="AC17" s="289"/>
      <c r="AD17" s="289"/>
      <c r="AE17" s="289"/>
      <c r="AF17" s="289"/>
      <c r="AG17" s="289"/>
      <c r="AH17" s="289"/>
      <c r="AI17" s="289"/>
      <c r="AJ17" s="289"/>
      <c r="AK17" s="289"/>
      <c r="AL17" s="289"/>
      <c r="AM17" s="104" t="s">
        <v>221</v>
      </c>
      <c r="AN17" s="44"/>
      <c r="AO17" s="44"/>
      <c r="AP17" s="44"/>
      <c r="AQ17" s="44"/>
      <c r="AR17" s="44"/>
      <c r="AS17" s="44"/>
      <c r="AT17" s="24"/>
    </row>
    <row r="18" spans="1:46" ht="16.5" customHeight="1">
      <c r="AR18" s="1"/>
      <c r="AS18" s="1"/>
    </row>
    <row r="20" spans="1:46" ht="69" customHeight="1">
      <c r="B20" s="247" t="s">
        <v>860</v>
      </c>
      <c r="C20" s="483"/>
      <c r="D20" s="483"/>
      <c r="E20" s="483"/>
      <c r="F20" s="483"/>
      <c r="G20" s="483"/>
      <c r="H20" s="483"/>
      <c r="I20" s="483"/>
      <c r="J20" s="483"/>
      <c r="K20" s="483"/>
      <c r="L20" s="483"/>
      <c r="M20" s="483"/>
      <c r="N20" s="483"/>
      <c r="O20" s="483"/>
      <c r="P20" s="483"/>
      <c r="Q20" s="483"/>
      <c r="R20" s="483"/>
      <c r="S20" s="483"/>
      <c r="T20" s="483"/>
      <c r="U20" s="483"/>
      <c r="V20" s="483"/>
      <c r="W20" s="483"/>
      <c r="X20" s="483"/>
      <c r="Y20" s="483"/>
      <c r="Z20" s="483"/>
      <c r="AA20" s="483"/>
      <c r="AB20" s="483"/>
      <c r="AC20" s="483"/>
      <c r="AD20" s="483"/>
      <c r="AE20" s="483"/>
      <c r="AF20" s="483"/>
      <c r="AG20" s="483"/>
      <c r="AH20" s="483"/>
      <c r="AI20" s="483"/>
      <c r="AJ20" s="483"/>
      <c r="AK20" s="484"/>
      <c r="AL20" s="175"/>
    </row>
  </sheetData>
  <mergeCells count="90">
    <mergeCell ref="AB12:AE12"/>
    <mergeCell ref="AF12:AH12"/>
    <mergeCell ref="AI12:AK12"/>
    <mergeCell ref="AI10:AK10"/>
    <mergeCell ref="AB9:AE9"/>
    <mergeCell ref="AF9:AH9"/>
    <mergeCell ref="AB10:AE10"/>
    <mergeCell ref="AF10:AH10"/>
    <mergeCell ref="AB11:AE11"/>
    <mergeCell ref="AF11:AH11"/>
    <mergeCell ref="AI11:AK11"/>
    <mergeCell ref="AI9:AK9"/>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I12:L12"/>
    <mergeCell ref="M12:O12"/>
    <mergeCell ref="P12:S12"/>
    <mergeCell ref="T12:W12"/>
    <mergeCell ref="X12:AA12"/>
    <mergeCell ref="I13:L13"/>
    <mergeCell ref="M13:O13"/>
    <mergeCell ref="P13:S13"/>
    <mergeCell ref="T13:W13"/>
    <mergeCell ref="X13:AA13"/>
    <mergeCell ref="I14:L14"/>
    <mergeCell ref="M14:O14"/>
    <mergeCell ref="P14:S14"/>
    <mergeCell ref="T14:W14"/>
    <mergeCell ref="X14:AA14"/>
    <mergeCell ref="AF13:AH13"/>
    <mergeCell ref="AI13:AK13"/>
    <mergeCell ref="AB14:AE14"/>
    <mergeCell ref="AF14:AH14"/>
    <mergeCell ref="AB13:AE13"/>
    <mergeCell ref="T15:W15"/>
    <mergeCell ref="X15:AA15"/>
    <mergeCell ref="AB15:AE15"/>
    <mergeCell ref="AF15:AH15"/>
    <mergeCell ref="AI15:AK15"/>
    <mergeCell ref="AB8:AE8"/>
    <mergeCell ref="AF8:AH8"/>
    <mergeCell ref="AI8:AK8"/>
    <mergeCell ref="I8:L8"/>
    <mergeCell ref="M8:O8"/>
    <mergeCell ref="P8:S8"/>
    <mergeCell ref="T8:W8"/>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sheetPr codeName="Sheet40"/>
  <dimension ref="A1:AQ20"/>
  <sheetViews>
    <sheetView showGridLines="0" view="pageBreakPreview" zoomScaleNormal="100" zoomScaleSheetLayoutView="100" workbookViewId="0">
      <selection activeCell="D24" sqref="D24"/>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O1" s="1"/>
      <c r="AP1" s="1"/>
      <c r="AQ1" s="1"/>
    </row>
    <row r="2" spans="1:43" ht="20.25" customHeight="1">
      <c r="A2" s="99"/>
      <c r="B2" s="619" t="s">
        <v>867</v>
      </c>
      <c r="C2" s="619"/>
      <c r="D2" s="619"/>
      <c r="E2" s="619"/>
      <c r="F2" s="619"/>
      <c r="G2" s="619"/>
      <c r="H2" s="619"/>
      <c r="I2" s="619"/>
      <c r="J2" s="619"/>
      <c r="K2" s="619"/>
      <c r="L2" s="619"/>
      <c r="M2" s="619"/>
      <c r="N2" s="619"/>
      <c r="O2" s="619"/>
      <c r="P2" s="619"/>
      <c r="Q2" s="619"/>
      <c r="R2" s="619"/>
      <c r="S2" s="619"/>
      <c r="T2" s="619"/>
      <c r="U2" s="619"/>
      <c r="V2" s="619"/>
      <c r="W2" s="619"/>
      <c r="X2" s="619"/>
      <c r="Y2" s="619"/>
      <c r="Z2" s="619"/>
      <c r="AA2" s="619"/>
      <c r="AB2" s="619"/>
      <c r="AC2" s="619"/>
      <c r="AD2" s="619"/>
      <c r="AE2" s="619"/>
      <c r="AF2" s="619"/>
      <c r="AG2" s="619"/>
      <c r="AH2" s="619"/>
      <c r="AI2" s="619"/>
      <c r="AJ2" s="619"/>
      <c r="AK2" s="619"/>
      <c r="AL2" s="619"/>
      <c r="AO2" s="1"/>
      <c r="AP2" s="1"/>
      <c r="AQ2" s="1"/>
    </row>
    <row r="3" spans="1:43">
      <c r="A3" s="176"/>
      <c r="B3" s="45"/>
      <c r="C3" s="45"/>
      <c r="D3" s="45"/>
      <c r="E3" s="45"/>
      <c r="F3" s="45"/>
      <c r="G3" s="45"/>
      <c r="H3" s="45"/>
      <c r="I3" s="45"/>
      <c r="J3" s="45"/>
      <c r="K3" s="45"/>
      <c r="L3" s="45"/>
      <c r="M3" s="45"/>
      <c r="N3" s="177"/>
      <c r="O3" s="45"/>
      <c r="P3" s="177"/>
      <c r="Q3" s="45"/>
      <c r="R3" s="177"/>
      <c r="S3" s="45"/>
      <c r="T3" s="178"/>
      <c r="U3" s="178"/>
      <c r="V3" s="178"/>
      <c r="W3" s="45"/>
      <c r="X3" s="177"/>
      <c r="Y3" s="45"/>
      <c r="Z3" s="177"/>
      <c r="AA3" s="45"/>
      <c r="AB3" s="177"/>
      <c r="AC3" s="45"/>
      <c r="AD3" s="45"/>
      <c r="AE3" s="45"/>
      <c r="AF3" s="45"/>
      <c r="AG3" s="45"/>
      <c r="AH3" s="45"/>
      <c r="AI3" s="45"/>
      <c r="AJ3" s="45"/>
      <c r="AK3" s="45"/>
    </row>
    <row r="4" spans="1:43">
      <c r="A4" s="45"/>
      <c r="B4" s="45"/>
      <c r="C4" s="453" t="s">
        <v>861</v>
      </c>
      <c r="D4" s="454"/>
      <c r="E4" s="454"/>
      <c r="F4" s="454"/>
      <c r="G4" s="454"/>
      <c r="H4" s="454"/>
      <c r="I4" s="454"/>
      <c r="J4" s="454"/>
      <c r="K4" s="454"/>
      <c r="L4" s="454"/>
      <c r="M4" s="454"/>
      <c r="N4" s="454"/>
      <c r="O4" s="454"/>
      <c r="P4" s="454"/>
      <c r="Q4" s="454"/>
      <c r="R4" s="454"/>
      <c r="S4" s="454"/>
      <c r="T4" s="454"/>
      <c r="U4" s="454"/>
      <c r="V4" s="454"/>
      <c r="W4" s="454"/>
      <c r="X4" s="454"/>
      <c r="Y4" s="454"/>
      <c r="Z4" s="454"/>
      <c r="AA4" s="454"/>
      <c r="AB4" s="454"/>
      <c r="AC4" s="454"/>
      <c r="AD4" s="454"/>
      <c r="AE4" s="454"/>
      <c r="AF4" s="454"/>
      <c r="AG4" s="454"/>
      <c r="AH4" s="454"/>
      <c r="AI4" s="454"/>
      <c r="AJ4" s="455"/>
      <c r="AK4" s="45"/>
    </row>
    <row r="5" spans="1:43">
      <c r="A5" s="45"/>
      <c r="B5" s="45"/>
      <c r="C5" s="456"/>
      <c r="D5" s="457"/>
      <c r="E5" s="457"/>
      <c r="F5" s="457"/>
      <c r="G5" s="457"/>
      <c r="H5" s="457"/>
      <c r="I5" s="457"/>
      <c r="J5" s="457"/>
      <c r="K5" s="457"/>
      <c r="L5" s="457"/>
      <c r="M5" s="457"/>
      <c r="N5" s="457"/>
      <c r="O5" s="457"/>
      <c r="P5" s="457"/>
      <c r="Q5" s="457"/>
      <c r="R5" s="457"/>
      <c r="S5" s="457"/>
      <c r="T5" s="457"/>
      <c r="U5" s="457"/>
      <c r="V5" s="457"/>
      <c r="W5" s="457"/>
      <c r="X5" s="457"/>
      <c r="Y5" s="457"/>
      <c r="Z5" s="457"/>
      <c r="AA5" s="457"/>
      <c r="AB5" s="457"/>
      <c r="AC5" s="457"/>
      <c r="AD5" s="457"/>
      <c r="AE5" s="457"/>
      <c r="AF5" s="457"/>
      <c r="AG5" s="457"/>
      <c r="AH5" s="457"/>
      <c r="AI5" s="457"/>
      <c r="AJ5" s="717"/>
      <c r="AK5" s="45"/>
    </row>
    <row r="6" spans="1:43">
      <c r="A6" s="45"/>
      <c r="B6" s="45"/>
      <c r="C6" s="456"/>
      <c r="D6" s="457"/>
      <c r="E6" s="457"/>
      <c r="F6" s="457"/>
      <c r="G6" s="457"/>
      <c r="H6" s="457"/>
      <c r="I6" s="457"/>
      <c r="J6" s="457"/>
      <c r="K6" s="457"/>
      <c r="L6" s="457"/>
      <c r="M6" s="457"/>
      <c r="N6" s="457"/>
      <c r="O6" s="457"/>
      <c r="P6" s="457"/>
      <c r="Q6" s="457"/>
      <c r="R6" s="457"/>
      <c r="S6" s="457"/>
      <c r="T6" s="457"/>
      <c r="U6" s="457"/>
      <c r="V6" s="457"/>
      <c r="W6" s="457"/>
      <c r="X6" s="457"/>
      <c r="Y6" s="457"/>
      <c r="Z6" s="457"/>
      <c r="AA6" s="457"/>
      <c r="AB6" s="457"/>
      <c r="AC6" s="457"/>
      <c r="AD6" s="457"/>
      <c r="AE6" s="457"/>
      <c r="AF6" s="457"/>
      <c r="AG6" s="457"/>
      <c r="AH6" s="457"/>
      <c r="AI6" s="457"/>
      <c r="AJ6" s="717"/>
      <c r="AK6" s="45"/>
    </row>
    <row r="7" spans="1:43">
      <c r="A7" s="45"/>
      <c r="B7" s="45"/>
      <c r="C7" s="456"/>
      <c r="D7" s="457"/>
      <c r="E7" s="457"/>
      <c r="F7" s="457"/>
      <c r="G7" s="457"/>
      <c r="H7" s="457"/>
      <c r="I7" s="457"/>
      <c r="J7" s="457"/>
      <c r="K7" s="457"/>
      <c r="L7" s="457"/>
      <c r="M7" s="457"/>
      <c r="N7" s="457"/>
      <c r="O7" s="457"/>
      <c r="P7" s="457"/>
      <c r="Q7" s="457"/>
      <c r="R7" s="457"/>
      <c r="S7" s="457"/>
      <c r="T7" s="457"/>
      <c r="U7" s="457"/>
      <c r="V7" s="457"/>
      <c r="W7" s="457"/>
      <c r="X7" s="457"/>
      <c r="Y7" s="457"/>
      <c r="Z7" s="457"/>
      <c r="AA7" s="457"/>
      <c r="AB7" s="457"/>
      <c r="AC7" s="457"/>
      <c r="AD7" s="457"/>
      <c r="AE7" s="457"/>
      <c r="AF7" s="457"/>
      <c r="AG7" s="457"/>
      <c r="AH7" s="457"/>
      <c r="AI7" s="457"/>
      <c r="AJ7" s="717"/>
      <c r="AK7" s="45"/>
    </row>
    <row r="8" spans="1:43">
      <c r="A8" s="45"/>
      <c r="B8" s="45"/>
      <c r="C8" s="456"/>
      <c r="D8" s="457"/>
      <c r="E8" s="457"/>
      <c r="F8" s="457"/>
      <c r="G8" s="457"/>
      <c r="H8" s="457"/>
      <c r="I8" s="457"/>
      <c r="J8" s="457"/>
      <c r="K8" s="457"/>
      <c r="L8" s="457"/>
      <c r="M8" s="457"/>
      <c r="N8" s="457"/>
      <c r="O8" s="457"/>
      <c r="P8" s="457"/>
      <c r="Q8" s="457"/>
      <c r="R8" s="457"/>
      <c r="S8" s="457"/>
      <c r="T8" s="457"/>
      <c r="U8" s="457"/>
      <c r="V8" s="457"/>
      <c r="W8" s="457"/>
      <c r="X8" s="457"/>
      <c r="Y8" s="457"/>
      <c r="Z8" s="457"/>
      <c r="AA8" s="457"/>
      <c r="AB8" s="457"/>
      <c r="AC8" s="457"/>
      <c r="AD8" s="457"/>
      <c r="AE8" s="457"/>
      <c r="AF8" s="457"/>
      <c r="AG8" s="457"/>
      <c r="AH8" s="457"/>
      <c r="AI8" s="457"/>
      <c r="AJ8" s="717"/>
      <c r="AK8" s="45"/>
    </row>
    <row r="9" spans="1:43">
      <c r="B9" s="178"/>
      <c r="C9" s="464"/>
      <c r="D9" s="458"/>
      <c r="E9" s="458"/>
      <c r="F9" s="458"/>
      <c r="G9" s="458"/>
      <c r="H9" s="458"/>
      <c r="I9" s="458"/>
      <c r="J9" s="458"/>
      <c r="K9" s="458"/>
      <c r="L9" s="458"/>
      <c r="M9" s="458"/>
      <c r="N9" s="458"/>
      <c r="O9" s="458"/>
      <c r="P9" s="458"/>
      <c r="Q9" s="458"/>
      <c r="R9" s="458"/>
      <c r="S9" s="458"/>
      <c r="T9" s="458"/>
      <c r="U9" s="458"/>
      <c r="V9" s="458"/>
      <c r="W9" s="458"/>
      <c r="X9" s="458"/>
      <c r="Y9" s="458"/>
      <c r="Z9" s="458"/>
      <c r="AA9" s="458"/>
      <c r="AB9" s="458"/>
      <c r="AC9" s="458"/>
      <c r="AD9" s="458"/>
      <c r="AE9" s="458"/>
      <c r="AF9" s="458"/>
      <c r="AG9" s="458"/>
      <c r="AH9" s="458"/>
      <c r="AI9" s="458"/>
      <c r="AJ9" s="459"/>
      <c r="AK9" s="179"/>
    </row>
    <row r="10" spans="1:43">
      <c r="B10" s="178"/>
      <c r="C10" s="173"/>
      <c r="D10" s="173"/>
      <c r="E10" s="173"/>
      <c r="F10" s="173"/>
      <c r="G10" s="173"/>
      <c r="H10" s="173"/>
      <c r="I10" s="173"/>
      <c r="J10" s="173"/>
      <c r="K10" s="173"/>
      <c r="L10" s="173"/>
      <c r="M10" s="173"/>
      <c r="N10" s="180"/>
      <c r="O10" s="179"/>
      <c r="P10" s="179"/>
      <c r="Q10" s="179"/>
      <c r="R10" s="179"/>
      <c r="S10" s="179"/>
      <c r="T10" s="180"/>
      <c r="U10" s="179"/>
      <c r="V10" s="179"/>
      <c r="W10" s="179"/>
      <c r="X10" s="179"/>
      <c r="Y10" s="179"/>
      <c r="Z10" s="180"/>
      <c r="AA10" s="179"/>
      <c r="AB10" s="179"/>
      <c r="AC10" s="179"/>
      <c r="AD10" s="179"/>
      <c r="AE10" s="179"/>
      <c r="AF10" s="180"/>
      <c r="AG10" s="179"/>
      <c r="AH10" s="179"/>
      <c r="AI10" s="179"/>
      <c r="AJ10" s="179"/>
      <c r="AK10" s="179"/>
    </row>
    <row r="11" spans="1:43">
      <c r="A11" s="178"/>
      <c r="B11" s="178"/>
      <c r="C11" s="181"/>
      <c r="D11" s="181"/>
      <c r="E11" s="181"/>
      <c r="F11" s="181"/>
      <c r="G11" s="181"/>
      <c r="H11" s="181"/>
      <c r="I11" s="181"/>
      <c r="J11" s="181"/>
      <c r="K11" s="181"/>
      <c r="L11" s="181"/>
      <c r="M11" s="181"/>
      <c r="N11" s="180"/>
      <c r="O11" s="179"/>
      <c r="P11" s="179"/>
      <c r="Q11" s="179"/>
      <c r="R11" s="179"/>
      <c r="S11" s="179"/>
      <c r="T11" s="180"/>
      <c r="U11" s="179"/>
      <c r="V11" s="179"/>
      <c r="W11" s="179"/>
      <c r="X11" s="179"/>
      <c r="Y11" s="179"/>
      <c r="Z11" s="180"/>
      <c r="AA11" s="179"/>
      <c r="AB11" s="179"/>
      <c r="AC11" s="179"/>
      <c r="AD11" s="179"/>
      <c r="AE11" s="179"/>
      <c r="AF11" s="180"/>
      <c r="AG11" s="179"/>
      <c r="AH11" s="179"/>
      <c r="AI11" s="179"/>
      <c r="AJ11" s="179"/>
      <c r="AK11" s="179"/>
    </row>
    <row r="12" spans="1:43">
      <c r="A12" s="178"/>
      <c r="B12" s="178"/>
      <c r="C12" s="181"/>
      <c r="D12" s="181"/>
      <c r="E12" s="181"/>
      <c r="F12" s="181"/>
      <c r="G12" s="181"/>
      <c r="H12" s="181"/>
      <c r="I12" s="181"/>
      <c r="J12" s="181"/>
      <c r="K12" s="181"/>
      <c r="L12" s="181"/>
      <c r="M12" s="181"/>
      <c r="N12" s="180"/>
      <c r="O12" s="179"/>
      <c r="P12" s="179"/>
      <c r="Q12" s="179"/>
      <c r="R12" s="179"/>
      <c r="S12" s="179"/>
      <c r="T12" s="180"/>
      <c r="U12" s="179"/>
      <c r="V12" s="179"/>
      <c r="W12" s="179"/>
      <c r="X12" s="179"/>
      <c r="Y12" s="179"/>
      <c r="Z12" s="180"/>
      <c r="AA12" s="179"/>
      <c r="AB12" s="179"/>
      <c r="AC12" s="179"/>
      <c r="AD12" s="179"/>
      <c r="AE12" s="179"/>
      <c r="AF12" s="180"/>
      <c r="AG12" s="179"/>
      <c r="AH12" s="179"/>
      <c r="AI12" s="179"/>
      <c r="AJ12" s="179"/>
      <c r="AK12" s="179"/>
    </row>
    <row r="13" spans="1:43" ht="40.5" customHeight="1">
      <c r="A13" s="247" t="s">
        <v>862</v>
      </c>
      <c r="B13" s="248"/>
      <c r="C13" s="248"/>
      <c r="D13" s="248"/>
      <c r="E13" s="248"/>
      <c r="F13" s="248"/>
      <c r="G13" s="248"/>
      <c r="H13" s="248"/>
      <c r="I13" s="248"/>
      <c r="J13" s="248"/>
      <c r="K13" s="248"/>
      <c r="L13" s="248"/>
      <c r="M13" s="248"/>
      <c r="N13" s="248"/>
      <c r="O13" s="248"/>
      <c r="P13" s="248"/>
      <c r="Q13" s="248"/>
      <c r="R13" s="248"/>
      <c r="S13" s="248"/>
      <c r="T13" s="248"/>
      <c r="U13" s="248"/>
      <c r="V13" s="248"/>
      <c r="W13" s="248"/>
      <c r="X13" s="248"/>
      <c r="Y13" s="248"/>
      <c r="Z13" s="248"/>
      <c r="AA13" s="248"/>
      <c r="AB13" s="248"/>
      <c r="AC13" s="248"/>
      <c r="AD13" s="248"/>
      <c r="AE13" s="248"/>
      <c r="AF13" s="248"/>
      <c r="AG13" s="248"/>
      <c r="AH13" s="248"/>
      <c r="AI13" s="248"/>
      <c r="AJ13" s="248"/>
      <c r="AK13" s="249"/>
    </row>
    <row r="20" spans="16:16">
      <c r="P20" s="227"/>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sheetPr codeName="Sheet41"/>
  <dimension ref="A1:AQ35"/>
  <sheetViews>
    <sheetView showGridLines="0" view="pageBreakPreview" zoomScaleNormal="100" zoomScaleSheetLayoutView="100" workbookViewId="0">
      <selection activeCell="D24" sqref="D24"/>
    </sheetView>
  </sheetViews>
  <sheetFormatPr defaultRowHeight="17.399999999999999"/>
  <cols>
    <col min="1" max="2" width="1.09765625" style="1" customWidth="1"/>
    <col min="3" max="13" width="2.69921875" style="1" customWidth="1"/>
    <col min="14" max="37" width="3.09765625" style="1" customWidth="1"/>
    <col min="38" max="40" width="9" style="1"/>
  </cols>
  <sheetData>
    <row r="1" spans="1:43">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O1" s="1"/>
      <c r="AP1" s="1"/>
      <c r="AQ1" s="1"/>
    </row>
    <row r="2" spans="1:43" ht="20.25" customHeight="1">
      <c r="A2" s="99"/>
      <c r="B2" s="619" t="s">
        <v>881</v>
      </c>
      <c r="C2" s="619"/>
      <c r="D2" s="619"/>
      <c r="E2" s="619"/>
      <c r="F2" s="619"/>
      <c r="G2" s="619"/>
      <c r="H2" s="619"/>
      <c r="I2" s="619"/>
      <c r="J2" s="619"/>
      <c r="K2" s="619"/>
      <c r="L2" s="619"/>
      <c r="M2" s="619"/>
      <c r="N2" s="619"/>
      <c r="O2" s="619"/>
      <c r="P2" s="619"/>
      <c r="Q2" s="619"/>
      <c r="R2" s="619"/>
      <c r="S2" s="619"/>
      <c r="T2" s="619"/>
      <c r="U2" s="619"/>
      <c r="V2" s="619"/>
      <c r="W2" s="619"/>
      <c r="X2" s="619"/>
      <c r="Y2" s="619"/>
      <c r="Z2" s="619"/>
      <c r="AA2" s="619"/>
      <c r="AB2" s="619"/>
      <c r="AC2" s="619"/>
      <c r="AD2" s="619"/>
      <c r="AE2" s="619"/>
      <c r="AF2" s="619"/>
      <c r="AG2" s="619"/>
      <c r="AH2" s="619"/>
      <c r="AI2" s="619"/>
      <c r="AJ2" s="619"/>
      <c r="AK2" s="619"/>
      <c r="AL2" s="619"/>
      <c r="AO2" s="1"/>
      <c r="AP2" s="1"/>
      <c r="AQ2" s="1"/>
    </row>
    <row r="3" spans="1:43">
      <c r="AO3" s="1"/>
    </row>
    <row r="4" spans="1:43" ht="18.75" customHeight="1">
      <c r="A4" s="17"/>
      <c r="B4" s="730" t="s">
        <v>868</v>
      </c>
      <c r="C4" s="599"/>
      <c r="D4" s="599"/>
      <c r="E4" s="599"/>
      <c r="F4" s="599"/>
      <c r="G4" s="599"/>
      <c r="H4" s="599"/>
      <c r="I4" s="599"/>
      <c r="J4" s="599"/>
      <c r="K4" s="599"/>
      <c r="L4" s="599"/>
      <c r="M4" s="599"/>
      <c r="N4" s="599"/>
      <c r="O4" s="599"/>
      <c r="P4" s="599"/>
      <c r="Q4" s="599"/>
      <c r="R4" s="599"/>
      <c r="S4" s="599"/>
      <c r="T4" s="599"/>
      <c r="U4" s="599"/>
      <c r="V4" s="599"/>
      <c r="W4" s="599"/>
      <c r="X4" s="599"/>
      <c r="Y4" s="599"/>
      <c r="Z4" s="599"/>
      <c r="AA4" s="599"/>
      <c r="AB4" s="599"/>
      <c r="AC4" s="599"/>
      <c r="AD4" s="599"/>
      <c r="AE4" s="599"/>
      <c r="AF4" s="599"/>
      <c r="AG4" s="599"/>
      <c r="AH4" s="599"/>
      <c r="AI4" s="599"/>
      <c r="AJ4" s="599"/>
      <c r="AK4" s="599"/>
      <c r="AL4" s="14"/>
      <c r="AO4" s="1"/>
    </row>
    <row r="5" spans="1:43">
      <c r="A5" s="176"/>
      <c r="B5" s="176"/>
      <c r="C5" s="176"/>
      <c r="D5" s="45"/>
      <c r="E5" s="45"/>
      <c r="F5" s="45"/>
      <c r="G5" s="45"/>
      <c r="H5" s="45"/>
      <c r="I5" s="45"/>
      <c r="J5" s="45"/>
      <c r="K5" s="45"/>
      <c r="L5" s="45"/>
      <c r="M5" s="45"/>
      <c r="N5" s="177"/>
      <c r="O5" s="45"/>
      <c r="P5" s="177"/>
      <c r="Q5" s="45"/>
      <c r="R5" s="177"/>
      <c r="S5" s="45"/>
      <c r="T5" s="178"/>
      <c r="U5" s="178"/>
      <c r="V5" s="178"/>
      <c r="W5" s="45"/>
      <c r="X5" s="177"/>
      <c r="Y5" s="45"/>
      <c r="Z5" s="177"/>
      <c r="AA5" s="45"/>
      <c r="AB5" s="177"/>
      <c r="AC5" s="45"/>
      <c r="AD5" s="45"/>
      <c r="AE5" s="45"/>
      <c r="AF5" s="45"/>
      <c r="AG5" s="45"/>
      <c r="AH5" s="45"/>
      <c r="AI5" s="45"/>
      <c r="AJ5" s="45"/>
      <c r="AK5" s="45"/>
    </row>
    <row r="6" spans="1:43">
      <c r="A6" s="176"/>
      <c r="B6" s="176"/>
      <c r="C6" s="176" t="s">
        <v>863</v>
      </c>
      <c r="D6" s="45"/>
      <c r="E6" s="45"/>
      <c r="F6" s="45"/>
      <c r="G6" s="45"/>
      <c r="H6" s="45"/>
      <c r="I6" s="718" t="s">
        <v>1164</v>
      </c>
      <c r="J6" s="719"/>
      <c r="K6" s="719"/>
      <c r="L6" s="719"/>
      <c r="M6" s="719"/>
      <c r="N6" s="720"/>
      <c r="O6" s="45"/>
      <c r="P6" s="177"/>
      <c r="Q6" s="45"/>
      <c r="R6" s="177"/>
      <c r="S6" s="45"/>
      <c r="T6" s="178"/>
      <c r="U6" s="178"/>
      <c r="V6" s="178"/>
      <c r="W6" s="45"/>
      <c r="X6" s="177"/>
      <c r="Y6" s="45"/>
      <c r="Z6" s="177"/>
      <c r="AA6" s="45"/>
      <c r="AB6" s="177"/>
      <c r="AC6" s="45"/>
      <c r="AD6" s="45"/>
      <c r="AE6" s="45"/>
      <c r="AF6" s="45"/>
      <c r="AG6" s="45"/>
      <c r="AH6" s="45"/>
      <c r="AI6" s="45"/>
      <c r="AJ6" s="45"/>
      <c r="AK6" s="45"/>
    </row>
    <row r="7" spans="1:43">
      <c r="A7" s="176"/>
      <c r="B7" s="176"/>
      <c r="C7" s="176" t="s">
        <v>864</v>
      </c>
      <c r="D7" s="45"/>
      <c r="E7" s="45"/>
      <c r="F7" s="45"/>
      <c r="G7" s="45"/>
      <c r="H7" s="45"/>
      <c r="I7" s="45"/>
      <c r="J7" s="45"/>
      <c r="K7" s="45"/>
      <c r="L7" s="45"/>
      <c r="M7" s="45"/>
      <c r="N7" s="177"/>
      <c r="O7" s="45"/>
      <c r="P7" s="177"/>
      <c r="Q7" s="45"/>
      <c r="R7" s="177"/>
      <c r="S7" s="45"/>
      <c r="T7" s="178"/>
      <c r="U7" s="178"/>
      <c r="V7" s="178"/>
      <c r="W7" s="45"/>
      <c r="X7" s="177"/>
      <c r="Y7" s="45"/>
      <c r="Z7" s="177"/>
      <c r="AA7" s="45"/>
      <c r="AB7" s="177"/>
      <c r="AC7" s="45"/>
      <c r="AD7" s="45"/>
      <c r="AE7" s="45"/>
      <c r="AF7" s="45"/>
      <c r="AG7" s="45"/>
      <c r="AH7" s="45"/>
      <c r="AI7" s="45"/>
      <c r="AJ7" s="45"/>
      <c r="AK7" s="45"/>
    </row>
    <row r="8" spans="1:43">
      <c r="A8" s="45"/>
      <c r="B8" s="45"/>
      <c r="C8" s="721"/>
      <c r="D8" s="722"/>
      <c r="E8" s="722"/>
      <c r="F8" s="722"/>
      <c r="G8" s="722"/>
      <c r="H8" s="722"/>
      <c r="I8" s="722"/>
      <c r="J8" s="722"/>
      <c r="K8" s="722"/>
      <c r="L8" s="722"/>
      <c r="M8" s="722"/>
      <c r="N8" s="722"/>
      <c r="O8" s="722"/>
      <c r="P8" s="722"/>
      <c r="Q8" s="722"/>
      <c r="R8" s="722"/>
      <c r="S8" s="722"/>
      <c r="T8" s="722"/>
      <c r="U8" s="722"/>
      <c r="V8" s="722"/>
      <c r="W8" s="722"/>
      <c r="X8" s="722"/>
      <c r="Y8" s="722"/>
      <c r="Z8" s="722"/>
      <c r="AA8" s="722"/>
      <c r="AB8" s="722"/>
      <c r="AC8" s="722"/>
      <c r="AD8" s="722"/>
      <c r="AE8" s="722"/>
      <c r="AF8" s="722"/>
      <c r="AG8" s="722"/>
      <c r="AH8" s="722"/>
      <c r="AI8" s="722"/>
      <c r="AJ8" s="723"/>
      <c r="AK8" s="45"/>
    </row>
    <row r="9" spans="1:43" ht="17.25" customHeight="1">
      <c r="A9" s="182"/>
      <c r="B9" s="182"/>
      <c r="C9" s="724"/>
      <c r="D9" s="725"/>
      <c r="E9" s="725"/>
      <c r="F9" s="725"/>
      <c r="G9" s="725"/>
      <c r="H9" s="725"/>
      <c r="I9" s="725"/>
      <c r="J9" s="725"/>
      <c r="K9" s="725"/>
      <c r="L9" s="725"/>
      <c r="M9" s="725"/>
      <c r="N9" s="725"/>
      <c r="O9" s="725"/>
      <c r="P9" s="725"/>
      <c r="Q9" s="725"/>
      <c r="R9" s="725"/>
      <c r="S9" s="725"/>
      <c r="T9" s="725"/>
      <c r="U9" s="725"/>
      <c r="V9" s="725"/>
      <c r="W9" s="725"/>
      <c r="X9" s="725"/>
      <c r="Y9" s="725"/>
      <c r="Z9" s="725"/>
      <c r="AA9" s="725"/>
      <c r="AB9" s="725"/>
      <c r="AC9" s="725"/>
      <c r="AD9" s="725"/>
      <c r="AE9" s="725"/>
      <c r="AF9" s="725"/>
      <c r="AG9" s="725"/>
      <c r="AH9" s="725"/>
      <c r="AI9" s="725"/>
      <c r="AJ9" s="726"/>
      <c r="AK9" s="133"/>
      <c r="AL9" s="14"/>
    </row>
    <row r="10" spans="1:43" ht="17.25" customHeight="1">
      <c r="A10" s="182"/>
      <c r="B10" s="182"/>
      <c r="C10" s="724"/>
      <c r="D10" s="725"/>
      <c r="E10" s="725"/>
      <c r="F10" s="725"/>
      <c r="G10" s="725"/>
      <c r="H10" s="725"/>
      <c r="I10" s="725"/>
      <c r="J10" s="725"/>
      <c r="K10" s="725"/>
      <c r="L10" s="725"/>
      <c r="M10" s="725"/>
      <c r="N10" s="725"/>
      <c r="O10" s="725"/>
      <c r="P10" s="725"/>
      <c r="Q10" s="725"/>
      <c r="R10" s="725"/>
      <c r="S10" s="725"/>
      <c r="T10" s="725"/>
      <c r="U10" s="725"/>
      <c r="V10" s="725"/>
      <c r="W10" s="725"/>
      <c r="X10" s="725"/>
      <c r="Y10" s="725"/>
      <c r="Z10" s="725"/>
      <c r="AA10" s="725"/>
      <c r="AB10" s="725"/>
      <c r="AC10" s="725"/>
      <c r="AD10" s="725"/>
      <c r="AE10" s="725"/>
      <c r="AF10" s="725"/>
      <c r="AG10" s="725"/>
      <c r="AH10" s="725"/>
      <c r="AI10" s="725"/>
      <c r="AJ10" s="726"/>
      <c r="AK10" s="133"/>
      <c r="AL10" s="14"/>
    </row>
    <row r="11" spans="1:43" ht="17.25" customHeight="1">
      <c r="A11" s="182"/>
      <c r="B11" s="182"/>
      <c r="C11" s="724"/>
      <c r="D11" s="725"/>
      <c r="E11" s="725"/>
      <c r="F11" s="725"/>
      <c r="G11" s="725"/>
      <c r="H11" s="725"/>
      <c r="I11" s="725"/>
      <c r="J11" s="725"/>
      <c r="K11" s="725"/>
      <c r="L11" s="725"/>
      <c r="M11" s="725"/>
      <c r="N11" s="725"/>
      <c r="O11" s="725"/>
      <c r="P11" s="725"/>
      <c r="Q11" s="725"/>
      <c r="R11" s="725"/>
      <c r="S11" s="725"/>
      <c r="T11" s="725"/>
      <c r="U11" s="725"/>
      <c r="V11" s="725"/>
      <c r="W11" s="725"/>
      <c r="X11" s="725"/>
      <c r="Y11" s="725"/>
      <c r="Z11" s="725"/>
      <c r="AA11" s="725"/>
      <c r="AB11" s="725"/>
      <c r="AC11" s="725"/>
      <c r="AD11" s="725"/>
      <c r="AE11" s="725"/>
      <c r="AF11" s="725"/>
      <c r="AG11" s="725"/>
      <c r="AH11" s="725"/>
      <c r="AI11" s="725"/>
      <c r="AJ11" s="726"/>
      <c r="AK11" s="133"/>
      <c r="AL11" s="14"/>
    </row>
    <row r="12" spans="1:43" ht="17.25" customHeight="1">
      <c r="A12" s="182"/>
      <c r="B12" s="182"/>
      <c r="C12" s="724"/>
      <c r="D12" s="725"/>
      <c r="E12" s="725"/>
      <c r="F12" s="725"/>
      <c r="G12" s="725"/>
      <c r="H12" s="725"/>
      <c r="I12" s="725"/>
      <c r="J12" s="725"/>
      <c r="K12" s="725"/>
      <c r="L12" s="725"/>
      <c r="M12" s="725"/>
      <c r="N12" s="725"/>
      <c r="O12" s="725"/>
      <c r="P12" s="725"/>
      <c r="Q12" s="725"/>
      <c r="R12" s="725"/>
      <c r="S12" s="725"/>
      <c r="T12" s="725"/>
      <c r="U12" s="725"/>
      <c r="V12" s="725"/>
      <c r="W12" s="725"/>
      <c r="X12" s="725"/>
      <c r="Y12" s="725"/>
      <c r="Z12" s="725"/>
      <c r="AA12" s="725"/>
      <c r="AB12" s="725"/>
      <c r="AC12" s="725"/>
      <c r="AD12" s="725"/>
      <c r="AE12" s="725"/>
      <c r="AF12" s="725"/>
      <c r="AG12" s="725"/>
      <c r="AH12" s="725"/>
      <c r="AI12" s="725"/>
      <c r="AJ12" s="726"/>
      <c r="AK12" s="133"/>
      <c r="AL12" s="14"/>
    </row>
    <row r="13" spans="1:43">
      <c r="A13" s="178"/>
      <c r="B13" s="178"/>
      <c r="C13" s="724"/>
      <c r="D13" s="725"/>
      <c r="E13" s="725"/>
      <c r="F13" s="725"/>
      <c r="G13" s="725"/>
      <c r="H13" s="725"/>
      <c r="I13" s="725"/>
      <c r="J13" s="725"/>
      <c r="K13" s="725"/>
      <c r="L13" s="725"/>
      <c r="M13" s="725"/>
      <c r="N13" s="725"/>
      <c r="O13" s="725"/>
      <c r="P13" s="725"/>
      <c r="Q13" s="725"/>
      <c r="R13" s="725"/>
      <c r="S13" s="725"/>
      <c r="T13" s="725"/>
      <c r="U13" s="725"/>
      <c r="V13" s="725"/>
      <c r="W13" s="725"/>
      <c r="X13" s="725"/>
      <c r="Y13" s="725"/>
      <c r="Z13" s="725"/>
      <c r="AA13" s="725"/>
      <c r="AB13" s="725"/>
      <c r="AC13" s="725"/>
      <c r="AD13" s="725"/>
      <c r="AE13" s="725"/>
      <c r="AF13" s="725"/>
      <c r="AG13" s="725"/>
      <c r="AH13" s="725"/>
      <c r="AI13" s="725"/>
      <c r="AJ13" s="726"/>
      <c r="AK13" s="183"/>
    </row>
    <row r="14" spans="1:43">
      <c r="B14" s="178"/>
      <c r="C14" s="724"/>
      <c r="D14" s="725"/>
      <c r="E14" s="725"/>
      <c r="F14" s="725"/>
      <c r="G14" s="725"/>
      <c r="H14" s="725"/>
      <c r="I14" s="725"/>
      <c r="J14" s="725"/>
      <c r="K14" s="725"/>
      <c r="L14" s="725"/>
      <c r="M14" s="725"/>
      <c r="N14" s="725"/>
      <c r="O14" s="725"/>
      <c r="P14" s="725"/>
      <c r="Q14" s="725"/>
      <c r="R14" s="725"/>
      <c r="S14" s="725"/>
      <c r="T14" s="725"/>
      <c r="U14" s="725"/>
      <c r="V14" s="725"/>
      <c r="W14" s="725"/>
      <c r="X14" s="725"/>
      <c r="Y14" s="725"/>
      <c r="Z14" s="725"/>
      <c r="AA14" s="725"/>
      <c r="AB14" s="725"/>
      <c r="AC14" s="725"/>
      <c r="AD14" s="725"/>
      <c r="AE14" s="725"/>
      <c r="AF14" s="725"/>
      <c r="AG14" s="725"/>
      <c r="AH14" s="725"/>
      <c r="AI14" s="725"/>
      <c r="AJ14" s="726"/>
      <c r="AK14" s="183"/>
    </row>
    <row r="15" spans="1:43">
      <c r="B15" s="178"/>
      <c r="C15" s="724"/>
      <c r="D15" s="725"/>
      <c r="E15" s="725"/>
      <c r="F15" s="725"/>
      <c r="G15" s="725"/>
      <c r="H15" s="725"/>
      <c r="I15" s="725"/>
      <c r="J15" s="725"/>
      <c r="K15" s="725"/>
      <c r="L15" s="725"/>
      <c r="M15" s="725"/>
      <c r="N15" s="725"/>
      <c r="O15" s="725"/>
      <c r="P15" s="725"/>
      <c r="Q15" s="725"/>
      <c r="R15" s="725"/>
      <c r="S15" s="725"/>
      <c r="T15" s="725"/>
      <c r="U15" s="725"/>
      <c r="V15" s="725"/>
      <c r="W15" s="725"/>
      <c r="X15" s="725"/>
      <c r="Y15" s="725"/>
      <c r="Z15" s="725"/>
      <c r="AA15" s="725"/>
      <c r="AB15" s="725"/>
      <c r="AC15" s="725"/>
      <c r="AD15" s="725"/>
      <c r="AE15" s="725"/>
      <c r="AF15" s="725"/>
      <c r="AG15" s="725"/>
      <c r="AH15" s="725"/>
      <c r="AI15" s="725"/>
      <c r="AJ15" s="726"/>
      <c r="AK15" s="179"/>
    </row>
    <row r="16" spans="1:43">
      <c r="B16" s="178"/>
      <c r="C16" s="727"/>
      <c r="D16" s="728"/>
      <c r="E16" s="728"/>
      <c r="F16" s="728"/>
      <c r="G16" s="728"/>
      <c r="H16" s="728"/>
      <c r="I16" s="728"/>
      <c r="J16" s="728"/>
      <c r="K16" s="728"/>
      <c r="L16" s="728"/>
      <c r="M16" s="728"/>
      <c r="N16" s="728"/>
      <c r="O16" s="728"/>
      <c r="P16" s="728"/>
      <c r="Q16" s="728"/>
      <c r="R16" s="728"/>
      <c r="S16" s="728"/>
      <c r="T16" s="728"/>
      <c r="U16" s="728"/>
      <c r="V16" s="728"/>
      <c r="W16" s="728"/>
      <c r="X16" s="728"/>
      <c r="Y16" s="728"/>
      <c r="Z16" s="728"/>
      <c r="AA16" s="728"/>
      <c r="AB16" s="728"/>
      <c r="AC16" s="728"/>
      <c r="AD16" s="728"/>
      <c r="AE16" s="728"/>
      <c r="AF16" s="728"/>
      <c r="AG16" s="728"/>
      <c r="AH16" s="728"/>
      <c r="AI16" s="728"/>
      <c r="AJ16" s="729"/>
      <c r="AK16" s="179"/>
    </row>
    <row r="17" spans="1:41">
      <c r="B17" s="178"/>
      <c r="C17" s="173"/>
      <c r="D17" s="173"/>
      <c r="E17" s="173"/>
      <c r="F17" s="173"/>
      <c r="G17" s="173"/>
      <c r="H17" s="173"/>
      <c r="I17" s="173"/>
      <c r="J17" s="173"/>
      <c r="K17" s="173"/>
      <c r="L17" s="173"/>
      <c r="M17" s="173"/>
      <c r="N17" s="180"/>
      <c r="O17" s="179"/>
      <c r="P17" s="179"/>
      <c r="Q17" s="179"/>
      <c r="R17" s="179"/>
      <c r="S17" s="179"/>
      <c r="T17" s="180"/>
      <c r="U17" s="179"/>
      <c r="V17" s="179"/>
      <c r="W17" s="179"/>
      <c r="X17" s="179"/>
      <c r="Y17" s="179"/>
      <c r="Z17" s="180"/>
      <c r="AA17" s="179"/>
      <c r="AB17" s="179"/>
      <c r="AC17" s="179"/>
      <c r="AD17" s="179"/>
      <c r="AE17" s="179"/>
      <c r="AF17" s="180"/>
      <c r="AG17" s="179"/>
      <c r="AH17" s="179"/>
      <c r="AI17" s="179"/>
      <c r="AJ17" s="179"/>
      <c r="AK17" s="179"/>
    </row>
    <row r="18" spans="1:41">
      <c r="B18" s="178"/>
      <c r="C18" s="173"/>
      <c r="D18" s="173"/>
      <c r="E18" s="173"/>
      <c r="F18" s="173"/>
      <c r="G18" s="173"/>
      <c r="H18" s="173"/>
      <c r="I18" s="173"/>
      <c r="J18" s="173"/>
      <c r="K18" s="173"/>
      <c r="L18" s="173"/>
      <c r="M18" s="173"/>
      <c r="N18" s="180"/>
      <c r="O18" s="179"/>
      <c r="P18" s="179"/>
      <c r="Q18" s="179"/>
      <c r="R18" s="179"/>
      <c r="S18" s="179"/>
      <c r="T18" s="180"/>
      <c r="U18" s="179"/>
      <c r="V18" s="179"/>
      <c r="W18" s="179"/>
      <c r="X18" s="179"/>
      <c r="Y18" s="179"/>
      <c r="Z18" s="180"/>
      <c r="AA18" s="179"/>
      <c r="AB18" s="179"/>
      <c r="AC18" s="179"/>
      <c r="AD18" s="179"/>
      <c r="AE18" s="179"/>
      <c r="AF18" s="180"/>
      <c r="AG18" s="179"/>
      <c r="AH18" s="179"/>
      <c r="AI18" s="179"/>
      <c r="AJ18" s="179"/>
      <c r="AK18" s="179"/>
    </row>
    <row r="19" spans="1:41" ht="18.75" customHeight="1">
      <c r="A19" s="17"/>
      <c r="B19" s="730" t="s">
        <v>869</v>
      </c>
      <c r="C19" s="599"/>
      <c r="D19" s="599"/>
      <c r="E19" s="599"/>
      <c r="F19" s="599"/>
      <c r="G19" s="599"/>
      <c r="H19" s="599"/>
      <c r="I19" s="599"/>
      <c r="J19" s="599"/>
      <c r="K19" s="599"/>
      <c r="L19" s="599"/>
      <c r="M19" s="599"/>
      <c r="N19" s="599"/>
      <c r="O19" s="599"/>
      <c r="P19" s="599"/>
      <c r="Q19" s="599"/>
      <c r="R19" s="599"/>
      <c r="S19" s="599"/>
      <c r="T19" s="599"/>
      <c r="U19" s="599"/>
      <c r="V19" s="599"/>
      <c r="W19" s="599"/>
      <c r="X19" s="599"/>
      <c r="Y19" s="599"/>
      <c r="Z19" s="599"/>
      <c r="AA19" s="599"/>
      <c r="AB19" s="599"/>
      <c r="AC19" s="599"/>
      <c r="AD19" s="599"/>
      <c r="AE19" s="599"/>
      <c r="AF19" s="599"/>
      <c r="AG19" s="599"/>
      <c r="AH19" s="599"/>
      <c r="AI19" s="599"/>
      <c r="AJ19" s="599"/>
      <c r="AK19" s="599"/>
      <c r="AL19" s="14"/>
      <c r="AO19" s="1"/>
    </row>
    <row r="20" spans="1:41">
      <c r="A20" s="176"/>
      <c r="B20" s="176"/>
      <c r="C20" s="176"/>
      <c r="D20" s="45"/>
      <c r="E20" s="45"/>
      <c r="F20" s="45"/>
      <c r="G20" s="45"/>
      <c r="H20" s="45"/>
      <c r="I20" s="45"/>
      <c r="J20" s="45"/>
      <c r="K20" s="45"/>
      <c r="L20" s="45"/>
      <c r="M20" s="45"/>
      <c r="N20" s="177"/>
      <c r="O20" s="45"/>
      <c r="P20" s="228"/>
      <c r="Q20" s="45"/>
      <c r="R20" s="177"/>
      <c r="S20" s="45"/>
      <c r="T20" s="178"/>
      <c r="U20" s="178"/>
      <c r="V20" s="178"/>
      <c r="W20" s="45"/>
      <c r="X20" s="177"/>
      <c r="Y20" s="45"/>
      <c r="Z20" s="177"/>
      <c r="AA20" s="45"/>
      <c r="AB20" s="177"/>
      <c r="AC20" s="45"/>
      <c r="AD20" s="45"/>
      <c r="AE20" s="45"/>
      <c r="AF20" s="45"/>
      <c r="AG20" s="45"/>
      <c r="AH20" s="45"/>
      <c r="AI20" s="45"/>
      <c r="AJ20" s="45"/>
      <c r="AK20" s="45"/>
    </row>
    <row r="21" spans="1:41">
      <c r="A21" s="176"/>
      <c r="B21" s="176"/>
      <c r="C21" s="176" t="s">
        <v>865</v>
      </c>
      <c r="D21" s="45"/>
      <c r="E21" s="45"/>
      <c r="F21" s="45"/>
      <c r="G21" s="45"/>
      <c r="H21" s="45"/>
      <c r="I21" s="718" t="s">
        <v>1120</v>
      </c>
      <c r="J21" s="719"/>
      <c r="K21" s="719"/>
      <c r="L21" s="719"/>
      <c r="M21" s="719"/>
      <c r="N21" s="720"/>
      <c r="O21" s="45"/>
      <c r="P21" s="177"/>
      <c r="Q21" s="45"/>
      <c r="R21" s="177"/>
      <c r="S21" s="45"/>
      <c r="T21" s="178"/>
      <c r="U21" s="178"/>
      <c r="V21" s="178"/>
      <c r="W21" s="45"/>
      <c r="X21" s="177"/>
      <c r="Y21" s="45"/>
      <c r="Z21" s="177"/>
      <c r="AA21" s="45"/>
      <c r="AB21" s="177"/>
      <c r="AC21" s="45"/>
      <c r="AD21" s="45"/>
      <c r="AE21" s="45"/>
      <c r="AF21" s="45"/>
      <c r="AG21" s="45"/>
      <c r="AH21" s="45"/>
      <c r="AI21" s="45"/>
      <c r="AJ21" s="45"/>
      <c r="AK21" s="45"/>
    </row>
    <row r="22" spans="1:41">
      <c r="A22" s="176"/>
      <c r="B22" s="176"/>
      <c r="C22" s="176" t="s">
        <v>866</v>
      </c>
      <c r="D22" s="45"/>
      <c r="E22" s="45"/>
      <c r="F22" s="45"/>
      <c r="G22" s="45"/>
      <c r="H22" s="45"/>
      <c r="I22" s="45"/>
      <c r="J22" s="45"/>
      <c r="K22" s="45"/>
      <c r="L22" s="45"/>
      <c r="M22" s="45"/>
      <c r="N22" s="177"/>
      <c r="O22" s="45"/>
      <c r="P22" s="177"/>
      <c r="Q22" s="45"/>
      <c r="R22" s="177"/>
      <c r="S22" s="45"/>
      <c r="T22" s="178"/>
      <c r="U22" s="178"/>
      <c r="V22" s="178"/>
      <c r="W22" s="45"/>
      <c r="X22" s="177"/>
      <c r="Y22" s="45"/>
      <c r="Z22" s="177"/>
      <c r="AA22" s="45"/>
      <c r="AB22" s="177"/>
      <c r="AC22" s="45"/>
      <c r="AD22" s="45"/>
      <c r="AE22" s="45"/>
      <c r="AF22" s="45"/>
      <c r="AG22" s="45"/>
      <c r="AH22" s="45"/>
      <c r="AI22" s="45"/>
      <c r="AJ22" s="45"/>
      <c r="AK22" s="45"/>
    </row>
    <row r="23" spans="1:41">
      <c r="A23" s="45"/>
      <c r="B23" s="45"/>
      <c r="C23" s="721"/>
      <c r="D23" s="722"/>
      <c r="E23" s="722"/>
      <c r="F23" s="722"/>
      <c r="G23" s="722"/>
      <c r="H23" s="722"/>
      <c r="I23" s="722"/>
      <c r="J23" s="722"/>
      <c r="K23" s="722"/>
      <c r="L23" s="722"/>
      <c r="M23" s="722"/>
      <c r="N23" s="722"/>
      <c r="O23" s="722"/>
      <c r="P23" s="722"/>
      <c r="Q23" s="722"/>
      <c r="R23" s="722"/>
      <c r="S23" s="722"/>
      <c r="T23" s="722"/>
      <c r="U23" s="722"/>
      <c r="V23" s="722"/>
      <c r="W23" s="722"/>
      <c r="X23" s="722"/>
      <c r="Y23" s="722"/>
      <c r="Z23" s="722"/>
      <c r="AA23" s="722"/>
      <c r="AB23" s="722"/>
      <c r="AC23" s="722"/>
      <c r="AD23" s="722"/>
      <c r="AE23" s="722"/>
      <c r="AF23" s="722"/>
      <c r="AG23" s="722"/>
      <c r="AH23" s="722"/>
      <c r="AI23" s="722"/>
      <c r="AJ23" s="723"/>
      <c r="AK23" s="45"/>
    </row>
    <row r="24" spans="1:41" ht="17.25" customHeight="1">
      <c r="A24" s="182"/>
      <c r="B24" s="182"/>
      <c r="C24" s="724"/>
      <c r="D24" s="725"/>
      <c r="E24" s="725"/>
      <c r="F24" s="725"/>
      <c r="G24" s="725"/>
      <c r="H24" s="725"/>
      <c r="I24" s="725"/>
      <c r="J24" s="725"/>
      <c r="K24" s="725"/>
      <c r="L24" s="725"/>
      <c r="M24" s="725"/>
      <c r="N24" s="725"/>
      <c r="O24" s="725"/>
      <c r="P24" s="725"/>
      <c r="Q24" s="725"/>
      <c r="R24" s="725"/>
      <c r="S24" s="725"/>
      <c r="T24" s="725"/>
      <c r="U24" s="725"/>
      <c r="V24" s="725"/>
      <c r="W24" s="725"/>
      <c r="X24" s="725"/>
      <c r="Y24" s="725"/>
      <c r="Z24" s="725"/>
      <c r="AA24" s="725"/>
      <c r="AB24" s="725"/>
      <c r="AC24" s="725"/>
      <c r="AD24" s="725"/>
      <c r="AE24" s="725"/>
      <c r="AF24" s="725"/>
      <c r="AG24" s="725"/>
      <c r="AH24" s="725"/>
      <c r="AI24" s="725"/>
      <c r="AJ24" s="726"/>
      <c r="AK24" s="133"/>
      <c r="AL24" s="14"/>
    </row>
    <row r="25" spans="1:41" ht="17.25" customHeight="1">
      <c r="A25" s="182"/>
      <c r="B25" s="182"/>
      <c r="C25" s="724"/>
      <c r="D25" s="725"/>
      <c r="E25" s="725"/>
      <c r="F25" s="725"/>
      <c r="G25" s="725"/>
      <c r="H25" s="725"/>
      <c r="I25" s="725"/>
      <c r="J25" s="725"/>
      <c r="K25" s="725"/>
      <c r="L25" s="725"/>
      <c r="M25" s="725"/>
      <c r="N25" s="725"/>
      <c r="O25" s="725"/>
      <c r="P25" s="725"/>
      <c r="Q25" s="725"/>
      <c r="R25" s="725"/>
      <c r="S25" s="725"/>
      <c r="T25" s="725"/>
      <c r="U25" s="725"/>
      <c r="V25" s="725"/>
      <c r="W25" s="725"/>
      <c r="X25" s="725"/>
      <c r="Y25" s="725"/>
      <c r="Z25" s="725"/>
      <c r="AA25" s="725"/>
      <c r="AB25" s="725"/>
      <c r="AC25" s="725"/>
      <c r="AD25" s="725"/>
      <c r="AE25" s="725"/>
      <c r="AF25" s="725"/>
      <c r="AG25" s="725"/>
      <c r="AH25" s="725"/>
      <c r="AI25" s="725"/>
      <c r="AJ25" s="726"/>
      <c r="AK25" s="133"/>
      <c r="AL25" s="14"/>
    </row>
    <row r="26" spans="1:41" ht="17.25" customHeight="1">
      <c r="A26" s="182"/>
      <c r="B26" s="182"/>
      <c r="C26" s="724"/>
      <c r="D26" s="725"/>
      <c r="E26" s="725"/>
      <c r="F26" s="725"/>
      <c r="G26" s="725"/>
      <c r="H26" s="725"/>
      <c r="I26" s="725"/>
      <c r="J26" s="725"/>
      <c r="K26" s="725"/>
      <c r="L26" s="725"/>
      <c r="M26" s="725"/>
      <c r="N26" s="725"/>
      <c r="O26" s="725"/>
      <c r="P26" s="725"/>
      <c r="Q26" s="725"/>
      <c r="R26" s="725"/>
      <c r="S26" s="725"/>
      <c r="T26" s="725"/>
      <c r="U26" s="725"/>
      <c r="V26" s="725"/>
      <c r="W26" s="725"/>
      <c r="X26" s="725"/>
      <c r="Y26" s="725"/>
      <c r="Z26" s="725"/>
      <c r="AA26" s="725"/>
      <c r="AB26" s="725"/>
      <c r="AC26" s="725"/>
      <c r="AD26" s="725"/>
      <c r="AE26" s="725"/>
      <c r="AF26" s="725"/>
      <c r="AG26" s="725"/>
      <c r="AH26" s="725"/>
      <c r="AI26" s="725"/>
      <c r="AJ26" s="726"/>
      <c r="AK26" s="133"/>
      <c r="AL26" s="14"/>
    </row>
    <row r="27" spans="1:41" ht="17.25" customHeight="1">
      <c r="A27" s="182"/>
      <c r="B27" s="182"/>
      <c r="C27" s="724"/>
      <c r="D27" s="725"/>
      <c r="E27" s="725"/>
      <c r="F27" s="725"/>
      <c r="G27" s="725"/>
      <c r="H27" s="725"/>
      <c r="I27" s="725"/>
      <c r="J27" s="725"/>
      <c r="K27" s="725"/>
      <c r="L27" s="725"/>
      <c r="M27" s="725"/>
      <c r="N27" s="725"/>
      <c r="O27" s="725"/>
      <c r="P27" s="725"/>
      <c r="Q27" s="725"/>
      <c r="R27" s="725"/>
      <c r="S27" s="725"/>
      <c r="T27" s="725"/>
      <c r="U27" s="725"/>
      <c r="V27" s="725"/>
      <c r="W27" s="725"/>
      <c r="X27" s="725"/>
      <c r="Y27" s="725"/>
      <c r="Z27" s="725"/>
      <c r="AA27" s="725"/>
      <c r="AB27" s="725"/>
      <c r="AC27" s="725"/>
      <c r="AD27" s="725"/>
      <c r="AE27" s="725"/>
      <c r="AF27" s="725"/>
      <c r="AG27" s="725"/>
      <c r="AH27" s="725"/>
      <c r="AI27" s="725"/>
      <c r="AJ27" s="726"/>
      <c r="AK27" s="133"/>
      <c r="AL27" s="14"/>
    </row>
    <row r="28" spans="1:41">
      <c r="A28" s="178"/>
      <c r="B28" s="178"/>
      <c r="C28" s="724"/>
      <c r="D28" s="725"/>
      <c r="E28" s="725"/>
      <c r="F28" s="725"/>
      <c r="G28" s="725"/>
      <c r="H28" s="725"/>
      <c r="I28" s="725"/>
      <c r="J28" s="725"/>
      <c r="K28" s="725"/>
      <c r="L28" s="725"/>
      <c r="M28" s="725"/>
      <c r="N28" s="725"/>
      <c r="O28" s="725"/>
      <c r="P28" s="725"/>
      <c r="Q28" s="725"/>
      <c r="R28" s="725"/>
      <c r="S28" s="725"/>
      <c r="T28" s="725"/>
      <c r="U28" s="725"/>
      <c r="V28" s="725"/>
      <c r="W28" s="725"/>
      <c r="X28" s="725"/>
      <c r="Y28" s="725"/>
      <c r="Z28" s="725"/>
      <c r="AA28" s="725"/>
      <c r="AB28" s="725"/>
      <c r="AC28" s="725"/>
      <c r="AD28" s="725"/>
      <c r="AE28" s="725"/>
      <c r="AF28" s="725"/>
      <c r="AG28" s="725"/>
      <c r="AH28" s="725"/>
      <c r="AI28" s="725"/>
      <c r="AJ28" s="726"/>
      <c r="AK28" s="183"/>
    </row>
    <row r="29" spans="1:41">
      <c r="B29" s="178"/>
      <c r="C29" s="724"/>
      <c r="D29" s="725"/>
      <c r="E29" s="725"/>
      <c r="F29" s="725"/>
      <c r="G29" s="725"/>
      <c r="H29" s="725"/>
      <c r="I29" s="725"/>
      <c r="J29" s="725"/>
      <c r="K29" s="725"/>
      <c r="L29" s="725"/>
      <c r="M29" s="725"/>
      <c r="N29" s="725"/>
      <c r="O29" s="725"/>
      <c r="P29" s="725"/>
      <c r="Q29" s="725"/>
      <c r="R29" s="725"/>
      <c r="S29" s="725"/>
      <c r="T29" s="725"/>
      <c r="U29" s="725"/>
      <c r="V29" s="725"/>
      <c r="W29" s="725"/>
      <c r="X29" s="725"/>
      <c r="Y29" s="725"/>
      <c r="Z29" s="725"/>
      <c r="AA29" s="725"/>
      <c r="AB29" s="725"/>
      <c r="AC29" s="725"/>
      <c r="AD29" s="725"/>
      <c r="AE29" s="725"/>
      <c r="AF29" s="725"/>
      <c r="AG29" s="725"/>
      <c r="AH29" s="725"/>
      <c r="AI29" s="725"/>
      <c r="AJ29" s="726"/>
      <c r="AK29" s="183"/>
    </row>
    <row r="30" spans="1:41">
      <c r="B30" s="178"/>
      <c r="C30" s="724"/>
      <c r="D30" s="725"/>
      <c r="E30" s="725"/>
      <c r="F30" s="725"/>
      <c r="G30" s="725"/>
      <c r="H30" s="725"/>
      <c r="I30" s="725"/>
      <c r="J30" s="725"/>
      <c r="K30" s="725"/>
      <c r="L30" s="725"/>
      <c r="M30" s="725"/>
      <c r="N30" s="725"/>
      <c r="O30" s="725"/>
      <c r="P30" s="725"/>
      <c r="Q30" s="725"/>
      <c r="R30" s="725"/>
      <c r="S30" s="725"/>
      <c r="T30" s="725"/>
      <c r="U30" s="725"/>
      <c r="V30" s="725"/>
      <c r="W30" s="725"/>
      <c r="X30" s="725"/>
      <c r="Y30" s="725"/>
      <c r="Z30" s="725"/>
      <c r="AA30" s="725"/>
      <c r="AB30" s="725"/>
      <c r="AC30" s="725"/>
      <c r="AD30" s="725"/>
      <c r="AE30" s="725"/>
      <c r="AF30" s="725"/>
      <c r="AG30" s="725"/>
      <c r="AH30" s="725"/>
      <c r="AI30" s="725"/>
      <c r="AJ30" s="726"/>
      <c r="AK30" s="179"/>
    </row>
    <row r="31" spans="1:41">
      <c r="B31" s="178"/>
      <c r="C31" s="727"/>
      <c r="D31" s="728"/>
      <c r="E31" s="728"/>
      <c r="F31" s="728"/>
      <c r="G31" s="728"/>
      <c r="H31" s="728"/>
      <c r="I31" s="728"/>
      <c r="J31" s="728"/>
      <c r="K31" s="728"/>
      <c r="L31" s="728"/>
      <c r="M31" s="728"/>
      <c r="N31" s="728"/>
      <c r="O31" s="728"/>
      <c r="P31" s="728"/>
      <c r="Q31" s="728"/>
      <c r="R31" s="728"/>
      <c r="S31" s="728"/>
      <c r="T31" s="728"/>
      <c r="U31" s="728"/>
      <c r="V31" s="728"/>
      <c r="W31" s="728"/>
      <c r="X31" s="728"/>
      <c r="Y31" s="728"/>
      <c r="Z31" s="728"/>
      <c r="AA31" s="728"/>
      <c r="AB31" s="728"/>
      <c r="AC31" s="728"/>
      <c r="AD31" s="728"/>
      <c r="AE31" s="728"/>
      <c r="AF31" s="728"/>
      <c r="AG31" s="728"/>
      <c r="AH31" s="728"/>
      <c r="AI31" s="728"/>
      <c r="AJ31" s="729"/>
      <c r="AK31" s="179"/>
    </row>
    <row r="32" spans="1:41">
      <c r="B32" s="178"/>
      <c r="C32" s="173"/>
      <c r="D32" s="173"/>
      <c r="E32" s="173"/>
      <c r="F32" s="173"/>
      <c r="G32" s="173"/>
      <c r="H32" s="173"/>
      <c r="I32" s="173"/>
      <c r="J32" s="173"/>
      <c r="K32" s="173"/>
      <c r="L32" s="173"/>
      <c r="M32" s="173"/>
      <c r="N32" s="180"/>
      <c r="O32" s="179"/>
      <c r="P32" s="179"/>
      <c r="Q32" s="179"/>
      <c r="R32" s="179"/>
      <c r="S32" s="179"/>
      <c r="T32" s="180"/>
      <c r="U32" s="179"/>
      <c r="V32" s="179"/>
      <c r="W32" s="179"/>
      <c r="X32" s="179"/>
      <c r="Y32" s="179"/>
      <c r="Z32" s="180"/>
      <c r="AA32" s="179"/>
      <c r="AB32" s="179"/>
      <c r="AC32" s="179"/>
      <c r="AD32" s="179"/>
      <c r="AE32" s="179"/>
      <c r="AF32" s="180"/>
      <c r="AG32" s="179"/>
      <c r="AH32" s="179"/>
      <c r="AI32" s="179"/>
      <c r="AJ32" s="179"/>
      <c r="AK32" s="179"/>
    </row>
    <row r="33" spans="1:37">
      <c r="B33" s="178"/>
      <c r="C33" s="173"/>
      <c r="D33" s="173"/>
      <c r="E33" s="173"/>
      <c r="F33" s="173"/>
      <c r="G33" s="173"/>
      <c r="H33" s="173"/>
      <c r="I33" s="173"/>
      <c r="J33" s="173"/>
      <c r="K33" s="173"/>
      <c r="L33" s="173"/>
      <c r="M33" s="173"/>
      <c r="N33" s="180"/>
      <c r="O33" s="179"/>
      <c r="P33" s="179"/>
      <c r="Q33" s="179"/>
      <c r="R33" s="179"/>
      <c r="S33" s="179"/>
      <c r="T33" s="180"/>
      <c r="U33" s="179"/>
      <c r="V33" s="179"/>
      <c r="W33" s="179"/>
      <c r="X33" s="179"/>
      <c r="Y33" s="179"/>
      <c r="Z33" s="180"/>
      <c r="AA33" s="179"/>
      <c r="AB33" s="179"/>
      <c r="AC33" s="179"/>
      <c r="AD33" s="179"/>
      <c r="AE33" s="179"/>
      <c r="AF33" s="180"/>
      <c r="AG33" s="179"/>
      <c r="AH33" s="179"/>
      <c r="AI33" s="179"/>
      <c r="AJ33" s="179"/>
      <c r="AK33" s="179"/>
    </row>
    <row r="35" spans="1:37" ht="71.25" customHeight="1">
      <c r="A35" s="247" t="s">
        <v>870</v>
      </c>
      <c r="B35" s="248"/>
      <c r="C35" s="248"/>
      <c r="D35" s="248"/>
      <c r="E35" s="248"/>
      <c r="F35" s="248"/>
      <c r="G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c r="AG35" s="248"/>
      <c r="AH35" s="248"/>
      <c r="AI35" s="248"/>
      <c r="AJ35" s="248"/>
      <c r="AK35" s="249"/>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dimension ref="A2:AO20"/>
  <sheetViews>
    <sheetView showZeros="0" view="pageBreakPreview" zoomScaleNormal="100" zoomScaleSheetLayoutView="100" workbookViewId="0">
      <selection activeCell="D24" sqref="D24"/>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c r="A2" s="250" t="s">
        <v>871</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row>
    <row r="3" spans="1:41">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51" t="s">
        <v>872</v>
      </c>
      <c r="B4" s="251"/>
      <c r="C4" s="251"/>
      <c r="D4" s="251"/>
      <c r="E4" s="251"/>
      <c r="F4" s="251"/>
      <c r="G4" s="251"/>
      <c r="H4" s="251"/>
      <c r="I4" s="251"/>
      <c r="J4" s="251"/>
      <c r="K4" s="251"/>
      <c r="L4" s="251"/>
      <c r="M4" s="251"/>
      <c r="N4" s="251"/>
      <c r="O4" s="251"/>
      <c r="P4" s="251"/>
      <c r="Q4" s="251"/>
      <c r="R4" s="251"/>
      <c r="S4" s="251"/>
      <c r="T4" s="251"/>
      <c r="U4" s="251"/>
      <c r="V4" s="251"/>
      <c r="W4" s="251"/>
      <c r="X4" s="251"/>
      <c r="Y4" s="251"/>
      <c r="Z4" s="251"/>
      <c r="AA4" s="251"/>
      <c r="AB4" s="251"/>
      <c r="AC4" s="251"/>
      <c r="AD4" s="251"/>
      <c r="AE4" s="251"/>
      <c r="AF4" s="251"/>
      <c r="AG4" s="251"/>
      <c r="AH4" s="251"/>
      <c r="AI4" s="251"/>
      <c r="AJ4" s="251"/>
      <c r="AK4" s="251"/>
    </row>
    <row r="5" spans="1:41">
      <c r="AL5" s="46"/>
      <c r="AM5"/>
      <c r="AN5"/>
      <c r="AO5"/>
    </row>
    <row r="6" spans="1:41" ht="75.75" customHeight="1">
      <c r="C6" s="731"/>
      <c r="D6" s="732"/>
      <c r="E6" s="732"/>
      <c r="F6" s="732"/>
      <c r="G6" s="732"/>
      <c r="H6" s="732"/>
      <c r="I6" s="732"/>
      <c r="J6" s="732"/>
      <c r="K6" s="732"/>
      <c r="L6" s="732"/>
      <c r="M6" s="732"/>
      <c r="N6" s="732"/>
      <c r="O6" s="732"/>
      <c r="P6" s="732"/>
      <c r="Q6" s="732"/>
      <c r="R6" s="732"/>
      <c r="S6" s="732"/>
      <c r="T6" s="732"/>
      <c r="U6" s="732"/>
      <c r="V6" s="732"/>
      <c r="W6" s="732"/>
      <c r="X6" s="732"/>
      <c r="Y6" s="732"/>
      <c r="Z6" s="732"/>
      <c r="AA6" s="732"/>
      <c r="AB6" s="732"/>
      <c r="AC6" s="732"/>
      <c r="AD6" s="732"/>
      <c r="AE6" s="732"/>
      <c r="AF6" s="732"/>
      <c r="AG6" s="732"/>
      <c r="AH6" s="732"/>
      <c r="AI6" s="732"/>
      <c r="AJ6" s="732"/>
      <c r="AK6" s="733"/>
      <c r="AL6"/>
      <c r="AM6"/>
      <c r="AN6"/>
      <c r="AO6"/>
    </row>
    <row r="7" spans="1:41" s="1" customFormat="1" ht="75.75" customHeight="1">
      <c r="A7" s="17"/>
      <c r="B7" s="17"/>
      <c r="C7" s="734"/>
      <c r="D7" s="735"/>
      <c r="E7" s="735"/>
      <c r="F7" s="735"/>
      <c r="G7" s="735"/>
      <c r="H7" s="735"/>
      <c r="I7" s="735"/>
      <c r="J7" s="735"/>
      <c r="K7" s="735"/>
      <c r="L7" s="735"/>
      <c r="M7" s="735"/>
      <c r="N7" s="735"/>
      <c r="O7" s="735"/>
      <c r="P7" s="735"/>
      <c r="Q7" s="735"/>
      <c r="R7" s="735"/>
      <c r="S7" s="735"/>
      <c r="T7" s="735"/>
      <c r="U7" s="735"/>
      <c r="V7" s="735"/>
      <c r="W7" s="735"/>
      <c r="X7" s="735"/>
      <c r="Y7" s="735"/>
      <c r="Z7" s="735"/>
      <c r="AA7" s="735"/>
      <c r="AB7" s="735"/>
      <c r="AC7" s="735"/>
      <c r="AD7" s="735"/>
      <c r="AE7" s="735"/>
      <c r="AF7" s="735"/>
      <c r="AG7" s="735"/>
      <c r="AH7" s="735"/>
      <c r="AI7" s="735"/>
      <c r="AJ7" s="735"/>
      <c r="AK7" s="736"/>
    </row>
    <row r="8" spans="1:41" ht="75.75" customHeight="1">
      <c r="C8" s="737"/>
      <c r="D8" s="738"/>
      <c r="E8" s="738"/>
      <c r="F8" s="738"/>
      <c r="G8" s="738"/>
      <c r="H8" s="738"/>
      <c r="I8" s="738"/>
      <c r="J8" s="738"/>
      <c r="K8" s="738"/>
      <c r="L8" s="738"/>
      <c r="M8" s="738"/>
      <c r="N8" s="738"/>
      <c r="O8" s="738"/>
      <c r="P8" s="738"/>
      <c r="Q8" s="738"/>
      <c r="R8" s="738"/>
      <c r="S8" s="738"/>
      <c r="T8" s="738"/>
      <c r="U8" s="738"/>
      <c r="V8" s="738"/>
      <c r="W8" s="738"/>
      <c r="X8" s="738"/>
      <c r="Y8" s="738"/>
      <c r="Z8" s="738"/>
      <c r="AA8" s="738"/>
      <c r="AB8" s="738"/>
      <c r="AC8" s="738"/>
      <c r="AD8" s="738"/>
      <c r="AE8" s="738"/>
      <c r="AF8" s="738"/>
      <c r="AG8" s="738"/>
      <c r="AH8" s="738"/>
      <c r="AI8" s="738"/>
      <c r="AJ8" s="738"/>
      <c r="AK8" s="739"/>
    </row>
    <row r="9" spans="1:41">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4"/>
      <c r="AH9" s="184"/>
      <c r="AI9" s="184"/>
      <c r="AJ9" s="184"/>
      <c r="AK9" s="184"/>
    </row>
    <row r="11" spans="1:41" ht="67.5" customHeight="1">
      <c r="A11" s="247" t="s">
        <v>874</v>
      </c>
      <c r="B11" s="483"/>
      <c r="C11" s="483"/>
      <c r="D11" s="483"/>
      <c r="E11" s="483"/>
      <c r="F11" s="483"/>
      <c r="G11" s="483"/>
      <c r="H11" s="483"/>
      <c r="I11" s="483"/>
      <c r="J11" s="483"/>
      <c r="K11" s="483"/>
      <c r="L11" s="483"/>
      <c r="M11" s="483"/>
      <c r="N11" s="483"/>
      <c r="O11" s="483"/>
      <c r="P11" s="483"/>
      <c r="Q11" s="483"/>
      <c r="R11" s="483"/>
      <c r="S11" s="483"/>
      <c r="T11" s="483"/>
      <c r="U11" s="483"/>
      <c r="V11" s="483"/>
      <c r="W11" s="483"/>
      <c r="X11" s="483"/>
      <c r="Y11" s="483"/>
      <c r="Z11" s="483"/>
      <c r="AA11" s="483"/>
      <c r="AB11" s="483"/>
      <c r="AC11" s="483"/>
      <c r="AD11" s="483"/>
      <c r="AE11" s="483"/>
      <c r="AF11" s="483"/>
      <c r="AG11" s="483"/>
      <c r="AH11" s="483"/>
      <c r="AI11" s="483"/>
      <c r="AJ11" s="483"/>
      <c r="AK11" s="484"/>
    </row>
    <row r="20" spans="16:16">
      <c r="P20" s="227"/>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dimension ref="A2:AO20"/>
  <sheetViews>
    <sheetView showZeros="0" view="pageBreakPreview" zoomScaleNormal="100" zoomScaleSheetLayoutView="100" workbookViewId="0">
      <selection activeCell="D24" sqref="D24"/>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c r="A2" s="250" t="s">
        <v>875</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row>
    <row r="3" spans="1:41">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51" t="s">
        <v>876</v>
      </c>
      <c r="B4" s="251"/>
      <c r="C4" s="251"/>
      <c r="D4" s="251"/>
      <c r="E4" s="251"/>
      <c r="F4" s="251"/>
      <c r="G4" s="251"/>
      <c r="H4" s="251"/>
      <c r="I4" s="251"/>
      <c r="J4" s="251"/>
      <c r="K4" s="251"/>
      <c r="L4" s="251"/>
      <c r="M4" s="251"/>
      <c r="N4" s="251"/>
      <c r="O4" s="251"/>
      <c r="P4" s="251"/>
      <c r="Q4" s="251"/>
      <c r="R4" s="251"/>
      <c r="S4" s="251"/>
      <c r="T4" s="251"/>
      <c r="U4" s="251"/>
      <c r="V4" s="251"/>
      <c r="W4" s="251"/>
      <c r="X4" s="251"/>
      <c r="Y4" s="251"/>
      <c r="Z4" s="251"/>
      <c r="AA4" s="251"/>
      <c r="AB4" s="251"/>
      <c r="AC4" s="251"/>
      <c r="AD4" s="251"/>
      <c r="AE4" s="251"/>
      <c r="AF4" s="251"/>
      <c r="AG4" s="251"/>
      <c r="AH4" s="251"/>
      <c r="AI4" s="251"/>
      <c r="AJ4" s="251"/>
      <c r="AK4" s="251"/>
    </row>
    <row r="5" spans="1:41">
      <c r="AL5" s="46"/>
      <c r="AM5"/>
      <c r="AN5"/>
      <c r="AO5"/>
    </row>
    <row r="6" spans="1:41" ht="75.75" customHeight="1">
      <c r="C6" s="740" t="s">
        <v>1185</v>
      </c>
      <c r="D6" s="732"/>
      <c r="E6" s="732"/>
      <c r="F6" s="732"/>
      <c r="G6" s="732"/>
      <c r="H6" s="732"/>
      <c r="I6" s="732"/>
      <c r="J6" s="732"/>
      <c r="K6" s="732"/>
      <c r="L6" s="732"/>
      <c r="M6" s="732"/>
      <c r="N6" s="732"/>
      <c r="O6" s="732"/>
      <c r="P6" s="732"/>
      <c r="Q6" s="732"/>
      <c r="R6" s="732"/>
      <c r="S6" s="732"/>
      <c r="T6" s="732"/>
      <c r="U6" s="732"/>
      <c r="V6" s="732"/>
      <c r="W6" s="732"/>
      <c r="X6" s="732"/>
      <c r="Y6" s="732"/>
      <c r="Z6" s="732"/>
      <c r="AA6" s="732"/>
      <c r="AB6" s="732"/>
      <c r="AC6" s="732"/>
      <c r="AD6" s="732"/>
      <c r="AE6" s="732"/>
      <c r="AF6" s="732"/>
      <c r="AG6" s="732"/>
      <c r="AH6" s="732"/>
      <c r="AI6" s="732"/>
      <c r="AJ6" s="732"/>
      <c r="AK6" s="733"/>
      <c r="AL6"/>
      <c r="AM6"/>
      <c r="AN6"/>
      <c r="AO6"/>
    </row>
    <row r="7" spans="1:41" s="1" customFormat="1" ht="75.75" customHeight="1">
      <c r="A7" s="17"/>
      <c r="B7" s="17"/>
      <c r="C7" s="734"/>
      <c r="D7" s="735"/>
      <c r="E7" s="735"/>
      <c r="F7" s="735"/>
      <c r="G7" s="735"/>
      <c r="H7" s="735"/>
      <c r="I7" s="735"/>
      <c r="J7" s="735"/>
      <c r="K7" s="735"/>
      <c r="L7" s="735"/>
      <c r="M7" s="735"/>
      <c r="N7" s="735"/>
      <c r="O7" s="735"/>
      <c r="P7" s="735"/>
      <c r="Q7" s="735"/>
      <c r="R7" s="735"/>
      <c r="S7" s="735"/>
      <c r="T7" s="735"/>
      <c r="U7" s="735"/>
      <c r="V7" s="735"/>
      <c r="W7" s="735"/>
      <c r="X7" s="735"/>
      <c r="Y7" s="735"/>
      <c r="Z7" s="735"/>
      <c r="AA7" s="735"/>
      <c r="AB7" s="735"/>
      <c r="AC7" s="735"/>
      <c r="AD7" s="735"/>
      <c r="AE7" s="735"/>
      <c r="AF7" s="735"/>
      <c r="AG7" s="735"/>
      <c r="AH7" s="735"/>
      <c r="AI7" s="735"/>
      <c r="AJ7" s="735"/>
      <c r="AK7" s="736"/>
    </row>
    <row r="8" spans="1:41" ht="75.75" customHeight="1">
      <c r="C8" s="737"/>
      <c r="D8" s="738"/>
      <c r="E8" s="738"/>
      <c r="F8" s="738"/>
      <c r="G8" s="738"/>
      <c r="H8" s="738"/>
      <c r="I8" s="738"/>
      <c r="J8" s="738"/>
      <c r="K8" s="738"/>
      <c r="L8" s="738"/>
      <c r="M8" s="738"/>
      <c r="N8" s="738"/>
      <c r="O8" s="738"/>
      <c r="P8" s="738"/>
      <c r="Q8" s="738"/>
      <c r="R8" s="738"/>
      <c r="S8" s="738"/>
      <c r="T8" s="738"/>
      <c r="U8" s="738"/>
      <c r="V8" s="738"/>
      <c r="W8" s="738"/>
      <c r="X8" s="738"/>
      <c r="Y8" s="738"/>
      <c r="Z8" s="738"/>
      <c r="AA8" s="738"/>
      <c r="AB8" s="738"/>
      <c r="AC8" s="738"/>
      <c r="AD8" s="738"/>
      <c r="AE8" s="738"/>
      <c r="AF8" s="738"/>
      <c r="AG8" s="738"/>
      <c r="AH8" s="738"/>
      <c r="AI8" s="738"/>
      <c r="AJ8" s="738"/>
      <c r="AK8" s="739"/>
    </row>
    <row r="9" spans="1:41" ht="89.25" customHeight="1">
      <c r="A9" s="17"/>
      <c r="B9" s="123"/>
      <c r="C9" s="123"/>
      <c r="D9" s="45"/>
      <c r="E9" s="579" t="s">
        <v>877</v>
      </c>
      <c r="F9" s="579"/>
      <c r="G9" s="579"/>
      <c r="H9" s="579"/>
      <c r="I9" s="579"/>
      <c r="J9" s="579"/>
      <c r="K9" s="579"/>
      <c r="L9" s="579"/>
      <c r="M9" s="579"/>
      <c r="N9" s="579"/>
      <c r="O9" s="579"/>
      <c r="P9" s="579"/>
      <c r="Q9" s="579"/>
      <c r="R9" s="579"/>
      <c r="S9" s="579"/>
      <c r="T9" s="579"/>
      <c r="U9" s="579"/>
      <c r="V9" s="579"/>
      <c r="W9" s="579"/>
      <c r="X9" s="579"/>
      <c r="Y9" s="579"/>
      <c r="Z9" s="579"/>
      <c r="AA9" s="579"/>
      <c r="AB9" s="579"/>
      <c r="AC9" s="579"/>
      <c r="AD9" s="579"/>
      <c r="AE9" s="579"/>
      <c r="AF9" s="579"/>
      <c r="AG9" s="579"/>
      <c r="AH9" s="579"/>
      <c r="AI9" s="579"/>
      <c r="AJ9" s="579"/>
      <c r="AK9" s="579"/>
      <c r="AL9" s="14"/>
      <c r="AO9"/>
    </row>
    <row r="10" spans="1:41">
      <c r="C10" s="184"/>
      <c r="D10" s="184"/>
      <c r="E10" s="184"/>
      <c r="F10" s="184"/>
      <c r="G10" s="184"/>
      <c r="H10" s="184"/>
      <c r="I10" s="184"/>
      <c r="J10" s="184"/>
      <c r="K10" s="184"/>
      <c r="L10" s="184"/>
      <c r="M10" s="184"/>
      <c r="N10" s="184"/>
      <c r="O10" s="184"/>
      <c r="P10" s="184"/>
      <c r="Q10" s="184"/>
      <c r="R10" s="184"/>
      <c r="S10" s="184"/>
      <c r="T10" s="184"/>
      <c r="U10" s="184"/>
      <c r="V10" s="184"/>
      <c r="W10" s="184"/>
      <c r="X10" s="184"/>
      <c r="Y10" s="184"/>
      <c r="Z10" s="184"/>
      <c r="AA10" s="184"/>
      <c r="AB10" s="184"/>
      <c r="AC10" s="184"/>
      <c r="AD10" s="184"/>
      <c r="AE10" s="184"/>
      <c r="AF10" s="184"/>
      <c r="AG10" s="184"/>
      <c r="AH10" s="184"/>
      <c r="AI10" s="184"/>
      <c r="AJ10" s="184"/>
      <c r="AK10" s="184"/>
    </row>
    <row r="12" spans="1:41" ht="58.5" customHeight="1">
      <c r="A12" s="247" t="s">
        <v>878</v>
      </c>
      <c r="B12" s="483"/>
      <c r="C12" s="483"/>
      <c r="D12" s="483"/>
      <c r="E12" s="483"/>
      <c r="F12" s="483"/>
      <c r="G12" s="483"/>
      <c r="H12" s="483"/>
      <c r="I12" s="483"/>
      <c r="J12" s="483"/>
      <c r="K12" s="483"/>
      <c r="L12" s="483"/>
      <c r="M12" s="483"/>
      <c r="N12" s="483"/>
      <c r="O12" s="483"/>
      <c r="P12" s="483"/>
      <c r="Q12" s="483"/>
      <c r="R12" s="483"/>
      <c r="S12" s="483"/>
      <c r="T12" s="483"/>
      <c r="U12" s="483"/>
      <c r="V12" s="483"/>
      <c r="W12" s="483"/>
      <c r="X12" s="483"/>
      <c r="Y12" s="483"/>
      <c r="Z12" s="483"/>
      <c r="AA12" s="483"/>
      <c r="AB12" s="483"/>
      <c r="AC12" s="483"/>
      <c r="AD12" s="483"/>
      <c r="AE12" s="483"/>
      <c r="AF12" s="483"/>
      <c r="AG12" s="483"/>
      <c r="AH12" s="483"/>
      <c r="AI12" s="483"/>
      <c r="AJ12" s="483"/>
      <c r="AK12" s="484"/>
    </row>
    <row r="20" spans="16:16">
      <c r="P20" s="227"/>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dimension ref="A2:AO20"/>
  <sheetViews>
    <sheetView showZeros="0" view="pageBreakPreview" zoomScaleNormal="100" zoomScaleSheetLayoutView="100" workbookViewId="0">
      <selection activeCell="D24" sqref="D24"/>
    </sheetView>
  </sheetViews>
  <sheetFormatPr defaultRowHeight="17.399999999999999"/>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c r="A2" s="250" t="s">
        <v>879</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250"/>
      <c r="AK2" s="250"/>
    </row>
    <row r="3" spans="1:41">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51" t="s">
        <v>880</v>
      </c>
      <c r="B4" s="251"/>
      <c r="C4" s="251"/>
      <c r="D4" s="251"/>
      <c r="E4" s="251"/>
      <c r="F4" s="251"/>
      <c r="G4" s="251"/>
      <c r="H4" s="251"/>
      <c r="I4" s="251"/>
      <c r="J4" s="251"/>
      <c r="K4" s="251"/>
      <c r="L4" s="251"/>
      <c r="M4" s="251"/>
      <c r="N4" s="251"/>
      <c r="O4" s="251"/>
      <c r="P4" s="251"/>
      <c r="Q4" s="251"/>
      <c r="R4" s="251"/>
      <c r="S4" s="251"/>
      <c r="T4" s="251"/>
      <c r="U4" s="251"/>
      <c r="V4" s="251"/>
      <c r="W4" s="251"/>
      <c r="X4" s="251"/>
      <c r="Y4" s="251"/>
      <c r="Z4" s="251"/>
      <c r="AA4" s="251"/>
      <c r="AB4" s="251"/>
      <c r="AC4" s="251"/>
      <c r="AD4" s="251"/>
      <c r="AE4" s="251"/>
      <c r="AF4" s="251"/>
      <c r="AG4" s="251"/>
      <c r="AH4" s="251"/>
      <c r="AI4" s="251"/>
      <c r="AJ4" s="251"/>
      <c r="AK4" s="251"/>
    </row>
    <row r="5" spans="1:41">
      <c r="AL5" s="46"/>
      <c r="AM5"/>
      <c r="AN5"/>
      <c r="AO5"/>
    </row>
    <row r="6" spans="1:41" ht="75.75" customHeight="1">
      <c r="C6" s="731"/>
      <c r="D6" s="732"/>
      <c r="E6" s="732"/>
      <c r="F6" s="732"/>
      <c r="G6" s="732"/>
      <c r="H6" s="732"/>
      <c r="I6" s="732"/>
      <c r="J6" s="732"/>
      <c r="K6" s="732"/>
      <c r="L6" s="732"/>
      <c r="M6" s="732"/>
      <c r="N6" s="732"/>
      <c r="O6" s="732"/>
      <c r="P6" s="732"/>
      <c r="Q6" s="732"/>
      <c r="R6" s="732"/>
      <c r="S6" s="732"/>
      <c r="T6" s="732"/>
      <c r="U6" s="732"/>
      <c r="V6" s="732"/>
      <c r="W6" s="732"/>
      <c r="X6" s="732"/>
      <c r="Y6" s="732"/>
      <c r="Z6" s="732"/>
      <c r="AA6" s="732"/>
      <c r="AB6" s="732"/>
      <c r="AC6" s="732"/>
      <c r="AD6" s="732"/>
      <c r="AE6" s="732"/>
      <c r="AF6" s="732"/>
      <c r="AG6" s="732"/>
      <c r="AH6" s="732"/>
      <c r="AI6" s="732"/>
      <c r="AJ6" s="732"/>
      <c r="AK6" s="733"/>
      <c r="AL6"/>
      <c r="AM6"/>
      <c r="AN6"/>
      <c r="AO6"/>
    </row>
    <row r="7" spans="1:41" s="1" customFormat="1" ht="75.75" customHeight="1">
      <c r="A7" s="17"/>
      <c r="B7" s="17"/>
      <c r="C7" s="734"/>
      <c r="D7" s="735"/>
      <c r="E7" s="735"/>
      <c r="F7" s="735"/>
      <c r="G7" s="735"/>
      <c r="H7" s="735"/>
      <c r="I7" s="735"/>
      <c r="J7" s="735"/>
      <c r="K7" s="735"/>
      <c r="L7" s="735"/>
      <c r="M7" s="735"/>
      <c r="N7" s="735"/>
      <c r="O7" s="735"/>
      <c r="P7" s="735"/>
      <c r="Q7" s="735"/>
      <c r="R7" s="735"/>
      <c r="S7" s="735"/>
      <c r="T7" s="735"/>
      <c r="U7" s="735"/>
      <c r="V7" s="735"/>
      <c r="W7" s="735"/>
      <c r="X7" s="735"/>
      <c r="Y7" s="735"/>
      <c r="Z7" s="735"/>
      <c r="AA7" s="735"/>
      <c r="AB7" s="735"/>
      <c r="AC7" s="735"/>
      <c r="AD7" s="735"/>
      <c r="AE7" s="735"/>
      <c r="AF7" s="735"/>
      <c r="AG7" s="735"/>
      <c r="AH7" s="735"/>
      <c r="AI7" s="735"/>
      <c r="AJ7" s="735"/>
      <c r="AK7" s="736"/>
    </row>
    <row r="8" spans="1:41" ht="75.75" customHeight="1">
      <c r="C8" s="737"/>
      <c r="D8" s="738"/>
      <c r="E8" s="738"/>
      <c r="F8" s="738"/>
      <c r="G8" s="738"/>
      <c r="H8" s="738"/>
      <c r="I8" s="738"/>
      <c r="J8" s="738"/>
      <c r="K8" s="738"/>
      <c r="L8" s="738"/>
      <c r="M8" s="738"/>
      <c r="N8" s="738"/>
      <c r="O8" s="738"/>
      <c r="P8" s="738"/>
      <c r="Q8" s="738"/>
      <c r="R8" s="738"/>
      <c r="S8" s="738"/>
      <c r="T8" s="738"/>
      <c r="U8" s="738"/>
      <c r="V8" s="738"/>
      <c r="W8" s="738"/>
      <c r="X8" s="738"/>
      <c r="Y8" s="738"/>
      <c r="Z8" s="738"/>
      <c r="AA8" s="738"/>
      <c r="AB8" s="738"/>
      <c r="AC8" s="738"/>
      <c r="AD8" s="738"/>
      <c r="AE8" s="738"/>
      <c r="AF8" s="738"/>
      <c r="AG8" s="738"/>
      <c r="AH8" s="738"/>
      <c r="AI8" s="738"/>
      <c r="AJ8" s="738"/>
      <c r="AK8" s="739"/>
    </row>
    <row r="9" spans="1:41">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4"/>
      <c r="AH9" s="184"/>
      <c r="AI9" s="184"/>
      <c r="AJ9" s="184"/>
      <c r="AK9" s="184"/>
    </row>
    <row r="11" spans="1:41" ht="58.5" customHeight="1">
      <c r="A11" s="247" t="s">
        <v>878</v>
      </c>
      <c r="B11" s="483"/>
      <c r="C11" s="483"/>
      <c r="D11" s="483"/>
      <c r="E11" s="483"/>
      <c r="F11" s="483"/>
      <c r="G11" s="483"/>
      <c r="H11" s="483"/>
      <c r="I11" s="483"/>
      <c r="J11" s="483"/>
      <c r="K11" s="483"/>
      <c r="L11" s="483"/>
      <c r="M11" s="483"/>
      <c r="N11" s="483"/>
      <c r="O11" s="483"/>
      <c r="P11" s="483"/>
      <c r="Q11" s="483"/>
      <c r="R11" s="483"/>
      <c r="S11" s="483"/>
      <c r="T11" s="483"/>
      <c r="U11" s="483"/>
      <c r="V11" s="483"/>
      <c r="W11" s="483"/>
      <c r="X11" s="483"/>
      <c r="Y11" s="483"/>
      <c r="Z11" s="483"/>
      <c r="AA11" s="483"/>
      <c r="AB11" s="483"/>
      <c r="AC11" s="483"/>
      <c r="AD11" s="483"/>
      <c r="AE11" s="483"/>
      <c r="AF11" s="483"/>
      <c r="AG11" s="483"/>
      <c r="AH11" s="483"/>
      <c r="AI11" s="483"/>
      <c r="AJ11" s="483"/>
      <c r="AK11" s="484"/>
    </row>
    <row r="20" spans="16:16">
      <c r="P20" s="227"/>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User</cp:lastModifiedBy>
  <cp:lastPrinted>2020-05-07T01:15:26Z</cp:lastPrinted>
  <dcterms:created xsi:type="dcterms:W3CDTF">2019-05-22T08:53:46Z</dcterms:created>
  <dcterms:modified xsi:type="dcterms:W3CDTF">2020-05-14T08:07:10Z</dcterms:modified>
</cp:coreProperties>
</file>