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리츠2본부2팀-공용\1. 진행사업\7. HUG 민간제안(대전 문화동)_이랜드\00. 이사회 및 주주총회\주주총회\2025년\(2025.03.31) 제1기 정기주주총회\"/>
    </mc:Choice>
  </mc:AlternateContent>
  <bookViews>
    <workbookView xWindow="-60" yWindow="-60" windowWidth="28920" windowHeight="15720" activeTab="2"/>
  </bookViews>
  <sheets>
    <sheet name="BS" sheetId="1" r:id="rId1"/>
    <sheet name="IS" sheetId="2" r:id="rId2"/>
    <sheet name="분개장" sheetId="3" r:id="rId3"/>
  </sheets>
  <definedNames>
    <definedName name="_xlnm._FilterDatabase" localSheetId="2" hidden="1">분개장!$A$4:$G$84</definedName>
    <definedName name="_xlnm.Print_Area" localSheetId="0">BS!$A$1:$F$48</definedName>
    <definedName name="_xlnm.Print_Area" localSheetId="1">IS!$A$1:$L$24</definedName>
    <definedName name="_xlnm.Print_Area" localSheetId="2">분개장!$A$1:$G$84</definedName>
  </definedNames>
  <calcPr calcId="152511" iterate="1" iterateCount="5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D84" i="3"/>
  <c r="C84" i="3"/>
  <c r="C13" i="2"/>
  <c r="E84" i="3" l="1"/>
  <c r="F43" i="1"/>
  <c r="F40" i="1"/>
  <c r="D40" i="1" l="1"/>
  <c r="C17" i="2"/>
  <c r="F8" i="2"/>
  <c r="H8" i="2"/>
  <c r="J8" i="2"/>
  <c r="D9" i="1"/>
  <c r="L8" i="2"/>
  <c r="C20" i="2" l="1"/>
  <c r="C18" i="2"/>
  <c r="C14" i="2"/>
  <c r="C11" i="2"/>
  <c r="C10" i="2"/>
  <c r="C9" i="2"/>
  <c r="D8" i="2" l="1"/>
  <c r="F19" i="2"/>
  <c r="F16" i="2"/>
  <c r="F15" i="2"/>
  <c r="F21" i="2" l="1"/>
  <c r="F23" i="2" s="1"/>
  <c r="J19" i="2" l="1"/>
  <c r="J16" i="2"/>
  <c r="J15" i="2"/>
  <c r="H19" i="2"/>
  <c r="H16" i="2"/>
  <c r="H15" i="2"/>
  <c r="J21" i="2" l="1"/>
  <c r="J23" i="2" s="1"/>
  <c r="H21" i="2"/>
  <c r="H23" i="2" s="1"/>
  <c r="L19" i="2" l="1"/>
  <c r="L16" i="2"/>
  <c r="L15" i="2"/>
  <c r="L21" i="2" l="1"/>
  <c r="L23" i="2" s="1"/>
  <c r="D35" i="1"/>
  <c r="F35" i="1"/>
  <c r="F38" i="1"/>
  <c r="D38" i="1"/>
  <c r="F31" i="1"/>
  <c r="D31" i="1"/>
  <c r="F23" i="1"/>
  <c r="D23" i="1"/>
  <c r="F19" i="1"/>
  <c r="F16" i="1"/>
  <c r="F9" i="1"/>
  <c r="F8" i="1" s="1"/>
  <c r="D19" i="1"/>
  <c r="D16" i="1"/>
  <c r="D8" i="1"/>
  <c r="D19" i="2"/>
  <c r="F15" i="1" l="1"/>
  <c r="F21" i="1" s="1"/>
  <c r="F33" i="1"/>
  <c r="D15" i="1"/>
  <c r="D21" i="1" s="1"/>
  <c r="D33" i="1"/>
  <c r="D16" i="2"/>
  <c r="D15" i="2"/>
  <c r="D21" i="2" l="1"/>
  <c r="D23" i="2" s="1"/>
  <c r="D51" i="1" l="1"/>
  <c r="D45" i="1"/>
  <c r="D43" i="1" s="1"/>
  <c r="D46" i="1" s="1"/>
  <c r="D50" i="1"/>
  <c r="D52" i="1" l="1"/>
  <c r="D47" i="1" l="1"/>
  <c r="D49" i="1" s="1"/>
  <c r="D53" i="1" l="1"/>
  <c r="F46" i="1"/>
  <c r="F47" i="1" s="1"/>
</calcChain>
</file>

<file path=xl/sharedStrings.xml><?xml version="1.0" encoding="utf-8"?>
<sst xmlns="http://schemas.openxmlformats.org/spreadsheetml/2006/main" count="373" uniqueCount="190">
  <si>
    <t>재 무 상 태 표</t>
  </si>
  <si>
    <t>(단위: 원)</t>
  </si>
  <si>
    <t>과    목</t>
  </si>
  <si>
    <t xml:space="preserve"> 자             산 </t>
  </si>
  <si>
    <t xml:space="preserve"> Ⅰ. 유  동    자  산  </t>
  </si>
  <si>
    <t xml:space="preserve"> (1) 당  좌    자  산 </t>
  </si>
  <si>
    <t xml:space="preserve"> Ⅱ. 비  유  동  자  산  </t>
  </si>
  <si>
    <t>자    산    총    계</t>
  </si>
  <si>
    <t xml:space="preserve"> 부             채 </t>
  </si>
  <si>
    <t xml:space="preserve"> Ⅰ. 유  동    부  채  </t>
  </si>
  <si>
    <t xml:space="preserve"> Ⅱ. 비  유  동  부  채  </t>
  </si>
  <si>
    <t>부    채    총    계</t>
  </si>
  <si>
    <t xml:space="preserve"> 자             본 </t>
  </si>
  <si>
    <t xml:space="preserve"> Ⅰ. 자      본      금  </t>
  </si>
  <si>
    <t xml:space="preserve"> Ⅱ. 자  본  잉  여  금  </t>
  </si>
  <si>
    <t xml:space="preserve"> Ⅲ. 자   본    조   정  </t>
  </si>
  <si>
    <t xml:space="preserve"> Ⅳ. 기타포괄손익누계액  </t>
  </si>
  <si>
    <t>자    본    총    계</t>
  </si>
  <si>
    <t>부 채 및 자 본 총 계</t>
  </si>
  <si>
    <t>손 익 계 산 서</t>
  </si>
  <si>
    <t>분   개   장</t>
  </si>
  <si>
    <t>년/월/일</t>
  </si>
  <si>
    <t>코드</t>
  </si>
  <si>
    <t>계  정  과  목</t>
  </si>
  <si>
    <t>적        요</t>
  </si>
  <si>
    <t>거래처명</t>
  </si>
  <si>
    <t>차    변</t>
  </si>
  <si>
    <t>대    변</t>
  </si>
  <si>
    <t xml:space="preserve"> (1) 유  형    자  산  </t>
    <phoneticPr fontId="1" type="noConversion"/>
  </si>
  <si>
    <t>이월결손금</t>
    <phoneticPr fontId="1" type="noConversion"/>
  </si>
  <si>
    <t>보통주자본금</t>
  </si>
  <si>
    <t>제1(당)기</t>
    <phoneticPr fontId="1" type="noConversion"/>
  </si>
  <si>
    <t>제-(전)기</t>
    <phoneticPr fontId="1" type="noConversion"/>
  </si>
  <si>
    <t xml:space="preserve"> Ⅴ. 이익잉여금(결손금)</t>
    <phoneticPr fontId="1" type="noConversion"/>
  </si>
  <si>
    <t>(단위: 원)</t>
    <phoneticPr fontId="1" type="noConversion"/>
  </si>
  <si>
    <t xml:space="preserve">  Ⅰ. 영  업   수  익</t>
    <phoneticPr fontId="1" type="noConversion"/>
  </si>
  <si>
    <t xml:space="preserve">  Ⅱ. 영  업   비  용</t>
    <phoneticPr fontId="1" type="noConversion"/>
  </si>
  <si>
    <t xml:space="preserve">  Ⅳ. 영 업 외 수 익</t>
    <phoneticPr fontId="1" type="noConversion"/>
  </si>
  <si>
    <t xml:space="preserve">  Ⅴ. 영 업 외 비 용</t>
    <phoneticPr fontId="1" type="noConversion"/>
  </si>
  <si>
    <t xml:space="preserve">  Ⅵ. 법인세비용차감전순이익(손실)</t>
    <phoneticPr fontId="1" type="noConversion"/>
  </si>
  <si>
    <t xml:space="preserve">  Ⅷ. 당 기 순 이 익(손실)</t>
    <phoneticPr fontId="1" type="noConversion"/>
  </si>
  <si>
    <t xml:space="preserve">  Ⅶ. 법 인 세 비 용</t>
    <phoneticPr fontId="1" type="noConversion"/>
  </si>
  <si>
    <t>당기순이익(손실)</t>
    <phoneticPr fontId="1" type="noConversion"/>
  </si>
  <si>
    <t>10000</t>
  </si>
  <si>
    <t>설립자본금 납입(보통주 60,000주@5,000원)</t>
  </si>
  <si>
    <t>2024.09.12 ~ 2024.09.30</t>
    <phoneticPr fontId="1" type="noConversion"/>
  </si>
  <si>
    <t>회    사: ㈜이베데스다대한제9호위탁관리부동산투자회사</t>
    <phoneticPr fontId="1" type="noConversion"/>
  </si>
  <si>
    <t>2024.10</t>
    <phoneticPr fontId="1" type="noConversion"/>
  </si>
  <si>
    <t>자산관리수수료</t>
    <phoneticPr fontId="1" type="noConversion"/>
  </si>
  <si>
    <t>자산보관수수료</t>
    <phoneticPr fontId="1" type="noConversion"/>
  </si>
  <si>
    <t>기타비용</t>
    <phoneticPr fontId="1" type="noConversion"/>
  </si>
  <si>
    <t>이자수익</t>
    <phoneticPr fontId="1" type="noConversion"/>
  </si>
  <si>
    <t>잡이익</t>
    <phoneticPr fontId="1" type="noConversion"/>
  </si>
  <si>
    <t>잡손실</t>
    <phoneticPr fontId="1" type="noConversion"/>
  </si>
  <si>
    <t xml:space="preserve">  Ⅲ. 영  업  이 익(손실)</t>
    <phoneticPr fontId="1" type="noConversion"/>
  </si>
  <si>
    <t>예금</t>
    <phoneticPr fontId="1" type="noConversion"/>
  </si>
  <si>
    <t>미수수익</t>
    <phoneticPr fontId="1" type="noConversion"/>
  </si>
  <si>
    <t>선급비용</t>
    <phoneticPr fontId="1" type="noConversion"/>
  </si>
  <si>
    <t>부가세대급금</t>
    <phoneticPr fontId="1" type="noConversion"/>
  </si>
  <si>
    <t>선납세금</t>
    <phoneticPr fontId="1" type="noConversion"/>
  </si>
  <si>
    <t>토지</t>
    <phoneticPr fontId="1" type="noConversion"/>
  </si>
  <si>
    <t>건설중인자산</t>
    <phoneticPr fontId="1" type="noConversion"/>
  </si>
  <si>
    <t>장기선급비용</t>
    <phoneticPr fontId="1" type="noConversion"/>
  </si>
  <si>
    <t>미지급금</t>
    <phoneticPr fontId="1" type="noConversion"/>
  </si>
  <si>
    <t>선수금</t>
    <phoneticPr fontId="1" type="noConversion"/>
  </si>
  <si>
    <t>미지급비용</t>
    <phoneticPr fontId="1" type="noConversion"/>
  </si>
  <si>
    <t>미지급자산관리보수</t>
    <phoneticPr fontId="1" type="noConversion"/>
  </si>
  <si>
    <t>미지급자산보관보수</t>
    <phoneticPr fontId="1" type="noConversion"/>
  </si>
  <si>
    <t>미지급사무관리보수</t>
    <phoneticPr fontId="1" type="noConversion"/>
  </si>
  <si>
    <t>미지급차입이자</t>
    <phoneticPr fontId="1" type="noConversion"/>
  </si>
  <si>
    <t>장기차입금</t>
    <phoneticPr fontId="1" type="noConversion"/>
  </si>
  <si>
    <t>보통주자본금</t>
    <phoneticPr fontId="1" type="noConversion"/>
  </si>
  <si>
    <t>우선주자본금</t>
    <phoneticPr fontId="1" type="noConversion"/>
  </si>
  <si>
    <t>주식발행초과금</t>
    <phoneticPr fontId="1" type="noConversion"/>
  </si>
  <si>
    <t>미처리이익잉여금(결손금)</t>
    <phoneticPr fontId="1" type="noConversion"/>
  </si>
  <si>
    <t xml:space="preserve"> </t>
    <phoneticPr fontId="1" type="noConversion"/>
  </si>
  <si>
    <t>제1(당)기 2024년 12월 31일 현재</t>
    <phoneticPr fontId="1" type="noConversion"/>
  </si>
  <si>
    <t>보통예금</t>
  </si>
  <si>
    <t>신한은행_설립자본금계좌(#437834)</t>
  </si>
  <si>
    <t>기타비용</t>
  </si>
  <si>
    <t>0001</t>
  </si>
  <si>
    <t>(주)신한은행</t>
  </si>
  <si>
    <t>공인인증서 발급</t>
  </si>
  <si>
    <t>부가세대급금</t>
  </si>
  <si>
    <t>잔액증명서 발급</t>
  </si>
  <si>
    <t>0006</t>
  </si>
  <si>
    <t>대한주택건설협회</t>
  </si>
  <si>
    <t>대한주택건설협회 입회비 및 연회비</t>
  </si>
  <si>
    <t>0007</t>
  </si>
  <si>
    <t>강남구청</t>
  </si>
  <si>
    <t>등록면허세 납부(주택건설사업자 등록)</t>
  </si>
  <si>
    <t>10003</t>
  </si>
  <si>
    <t>국민은행_자본금입금계좌(#011081)</t>
  </si>
  <si>
    <t>유상증자</t>
  </si>
  <si>
    <t>유상증자(보통주 1,131,800주@5,000원)_(주)이랜드건설</t>
  </si>
  <si>
    <t>우선주자본금</t>
  </si>
  <si>
    <t>유상증자(종류주 2,780,400주@5,000원)_(주)뉴스테이허브제3호위탁관리부동산투자회사</t>
  </si>
  <si>
    <t>주식할인발행차금</t>
  </si>
  <si>
    <t>설립 및 유상증자 법무사수수료</t>
  </si>
  <si>
    <t>0002</t>
  </si>
  <si>
    <t>정미영 법무사사무소</t>
  </si>
  <si>
    <t>미지급금</t>
  </si>
  <si>
    <t>10001</t>
  </si>
  <si>
    <t>국민은행_운용계좌(#273073)</t>
  </si>
  <si>
    <t>자금이체(자본금입금계좌-&gt;운용계좌)</t>
  </si>
  <si>
    <t>10002</t>
  </si>
  <si>
    <t>국민은행_대출금입금계좌(#273060)</t>
  </si>
  <si>
    <t>선순위 차입금 입금</t>
  </si>
  <si>
    <t>장기차입금</t>
  </si>
  <si>
    <t>2000</t>
  </si>
  <si>
    <t>롯데손해보험주식회사</t>
  </si>
  <si>
    <t>자금이체(대출금입금계좌-&gt;운용계좌)</t>
  </si>
  <si>
    <t>선급비용</t>
  </si>
  <si>
    <t>0008</t>
  </si>
  <si>
    <t>주택도시보증공사</t>
  </si>
  <si>
    <t>PF보증수수료</t>
  </si>
  <si>
    <t>장기선급비용</t>
  </si>
  <si>
    <t>토지</t>
  </si>
  <si>
    <t>토지 매매대금</t>
  </si>
  <si>
    <t>토지 취득세 및 등기비용</t>
  </si>
  <si>
    <t>0009</t>
  </si>
  <si>
    <t>(주)국민은행</t>
  </si>
  <si>
    <t>예금잔액증명서 발급</t>
  </si>
  <si>
    <t>토지 소유권이전 및 신탁 등기수수료</t>
  </si>
  <si>
    <t>미지급차입이자</t>
  </si>
  <si>
    <t>법률자문 보수(토지)</t>
  </si>
  <si>
    <t>0003</t>
  </si>
  <si>
    <t>법무법인(유한)지평</t>
  </si>
  <si>
    <t>사업성평가 보수(토지)</t>
  </si>
  <si>
    <t>0004</t>
  </si>
  <si>
    <t>(주)가람감정평가법인</t>
  </si>
  <si>
    <t>재무자문 보수(토지)</t>
  </si>
  <si>
    <t>0005</t>
  </si>
  <si>
    <t>예지회계법인</t>
  </si>
  <si>
    <t>자산관리수수료</t>
  </si>
  <si>
    <t>0011</t>
  </si>
  <si>
    <t>대한토지신탁(주)</t>
  </si>
  <si>
    <t>제1기 자산관리수수료</t>
  </si>
  <si>
    <t>미지급자산관리보수</t>
  </si>
  <si>
    <t>자산보관수수료</t>
  </si>
  <si>
    <t>0012</t>
  </si>
  <si>
    <t>엔에이치투자증권(주)</t>
  </si>
  <si>
    <t>제1기 자산보관수수료</t>
  </si>
  <si>
    <t>미지급자산보관보수</t>
  </si>
  <si>
    <t>사무관리수수료</t>
  </si>
  <si>
    <t>0013</t>
  </si>
  <si>
    <t>(주)케이비펀드파트너스</t>
  </si>
  <si>
    <t>제1기 사무수탁수수료</t>
  </si>
  <si>
    <t>미지급사무관리보수</t>
  </si>
  <si>
    <t>건설중인자산</t>
  </si>
  <si>
    <t>선순위 이자비용</t>
  </si>
  <si>
    <t>기  간 : 2024년 09월 12일 ~ 2024년 12월 31일</t>
    <phoneticPr fontId="1" type="noConversion"/>
  </si>
  <si>
    <t>사무관리수수료</t>
    <phoneticPr fontId="1" type="noConversion"/>
  </si>
  <si>
    <t>제1(당)기 2024년 09월 12일 부터 2024년 12월 31일 까지</t>
    <phoneticPr fontId="1" type="noConversion"/>
  </si>
  <si>
    <t>주식할인발행차금</t>
    <phoneticPr fontId="1" type="noConversion"/>
  </si>
  <si>
    <t>설립자본금계좌 이자수령_24.09.27~12.20</t>
  </si>
  <si>
    <t xml:space="preserve"> (2) 기타비유동자산  </t>
    <phoneticPr fontId="1" type="noConversion"/>
  </si>
  <si>
    <t>잡이익</t>
  </si>
  <si>
    <t>선납세금</t>
  </si>
  <si>
    <t>이자수익</t>
  </si>
  <si>
    <t>별단예금</t>
  </si>
  <si>
    <t>유상증자 주식납입금</t>
  </si>
  <si>
    <t>가수금</t>
  </si>
  <si>
    <t>자금이체(별단계좌-&gt;자본금입금계좌)</t>
  </si>
  <si>
    <t>선순위 미인출수수료</t>
  </si>
  <si>
    <t>지급수수료</t>
  </si>
  <si>
    <t>제1기 세무용역수수료</t>
  </si>
  <si>
    <t>미지급비용</t>
  </si>
  <si>
    <t>지급수수료</t>
    <phoneticPr fontId="1" type="noConversion"/>
  </si>
  <si>
    <t>지급수수료</t>
    <phoneticPr fontId="1" type="noConversion"/>
  </si>
  <si>
    <t>미지급비용</t>
    <phoneticPr fontId="1" type="noConversion"/>
  </si>
  <si>
    <t>제1기 외부감사수수료</t>
    <phoneticPr fontId="1" type="noConversion"/>
  </si>
  <si>
    <t>미수수익</t>
    <phoneticPr fontId="1" type="noConversion"/>
  </si>
  <si>
    <t>이자수익</t>
    <phoneticPr fontId="1" type="noConversion"/>
  </si>
  <si>
    <t>운용계좌 미수이자</t>
    <phoneticPr fontId="1" type="noConversion"/>
  </si>
  <si>
    <t>세금과공과금</t>
    <phoneticPr fontId="1" type="noConversion"/>
  </si>
  <si>
    <t>주식할인발행차금</t>
    <phoneticPr fontId="1" type="noConversion"/>
  </si>
  <si>
    <t>부가세대급금</t>
    <phoneticPr fontId="1" type="noConversion"/>
  </si>
  <si>
    <t>공통매입세액 불공제분</t>
    <phoneticPr fontId="1" type="noConversion"/>
  </si>
  <si>
    <t>보통주 입금</t>
    <phoneticPr fontId="1" type="noConversion"/>
  </si>
  <si>
    <t>건설기간 예비비</t>
    <phoneticPr fontId="1" type="noConversion"/>
  </si>
  <si>
    <t>이자수익</t>
    <phoneticPr fontId="1" type="noConversion"/>
  </si>
  <si>
    <t>이자수익</t>
    <phoneticPr fontId="1" type="noConversion"/>
  </si>
  <si>
    <t>우선주(13,902백만원), 보통주(5,659백만원 입금)</t>
    <phoneticPr fontId="1" type="noConversion"/>
  </si>
  <si>
    <t>계좌간이체</t>
    <phoneticPr fontId="1" type="noConversion"/>
  </si>
  <si>
    <t>민간융자 차입</t>
    <phoneticPr fontId="1" type="noConversion"/>
  </si>
  <si>
    <t>토지 취득원가</t>
    <phoneticPr fontId="1" type="noConversion"/>
  </si>
  <si>
    <t>토지 취득세</t>
    <phoneticPr fontId="1" type="noConversion"/>
  </si>
  <si>
    <t>토지취득세</t>
    <phoneticPr fontId="1" type="noConversion"/>
  </si>
  <si>
    <t>민간융자 보증수수료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</si>
</sst>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##,###"/>
    <numFmt numFmtId="177" formatCode="#,##0_);[Red]\(#,##0\)"/>
    <numFmt numFmtId="178" formatCode="#,##0_);\(#,##0\)"/>
  </numFmts>
  <fonts count="7" x14ac:knownFonts="1">
    <font>
      <sz val="10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b/>
      <sz val="13"/>
      <color theme="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4" fillId="0" borderId="0" xfId="0" applyFont="1"/>
    <xf numFmtId="177" fontId="4" fillId="0" borderId="0" xfId="0" applyNumberFormat="1" applyFont="1"/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right" vertical="center"/>
    </xf>
    <xf numFmtId="178" fontId="5" fillId="0" borderId="12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177" fontId="5" fillId="0" borderId="14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177" fontId="5" fillId="4" borderId="5" xfId="0" applyNumberFormat="1" applyFont="1" applyFill="1" applyBorder="1" applyAlignment="1">
      <alignment horizontal="right" vertical="center"/>
    </xf>
    <xf numFmtId="0" fontId="5" fillId="5" borderId="16" xfId="0" applyFont="1" applyFill="1" applyBorder="1" applyAlignment="1">
      <alignment horizontal="left" vertical="center"/>
    </xf>
    <xf numFmtId="177" fontId="5" fillId="5" borderId="14" xfId="0" applyNumberFormat="1" applyFont="1" applyFill="1" applyBorder="1" applyAlignment="1">
      <alignment horizontal="right" vertical="center"/>
    </xf>
    <xf numFmtId="178" fontId="4" fillId="0" borderId="0" xfId="0" applyNumberFormat="1" applyFont="1"/>
    <xf numFmtId="178" fontId="4" fillId="0" borderId="0" xfId="0" applyNumberFormat="1" applyFont="1" applyAlignment="1">
      <alignment horizontal="right"/>
    </xf>
    <xf numFmtId="178" fontId="4" fillId="0" borderId="0" xfId="1" applyNumberFormat="1" applyFont="1" applyFill="1" applyAlignment="1"/>
    <xf numFmtId="178" fontId="4" fillId="0" borderId="3" xfId="0" applyNumberFormat="1" applyFont="1" applyBorder="1"/>
    <xf numFmtId="178" fontId="4" fillId="0" borderId="0" xfId="1" applyNumberFormat="1" applyFont="1" applyFill="1" applyAlignment="1">
      <alignment horizontal="right"/>
    </xf>
    <xf numFmtId="178" fontId="4" fillId="0" borderId="0" xfId="0" applyNumberFormat="1" applyFont="1" applyBorder="1" applyAlignment="1">
      <alignment horizontal="right"/>
    </xf>
    <xf numFmtId="178" fontId="4" fillId="0" borderId="0" xfId="1" applyNumberFormat="1" applyFont="1" applyFill="1" applyBorder="1" applyAlignment="1"/>
    <xf numFmtId="178" fontId="4" fillId="0" borderId="0" xfId="1" applyNumberFormat="1" applyFont="1" applyFill="1" applyBorder="1" applyAlignment="1">
      <alignment horizontal="right"/>
    </xf>
    <xf numFmtId="178" fontId="4" fillId="0" borderId="0" xfId="0" applyNumberFormat="1" applyFont="1" applyBorder="1"/>
    <xf numFmtId="177" fontId="4" fillId="0" borderId="14" xfId="0" applyNumberFormat="1" applyFont="1" applyFill="1" applyBorder="1" applyAlignment="1">
      <alignment horizontal="right" vertical="center"/>
    </xf>
    <xf numFmtId="178" fontId="4" fillId="0" borderId="0" xfId="0" applyNumberFormat="1" applyFont="1" applyFill="1"/>
    <xf numFmtId="0" fontId="4" fillId="0" borderId="0" xfId="0" applyFont="1" applyFill="1"/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/>
    <xf numFmtId="0" fontId="4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4" fillId="0" borderId="14" xfId="0" applyFont="1" applyFill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/>
    </xf>
    <xf numFmtId="0" fontId="4" fillId="0" borderId="20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Continuous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/>
    <xf numFmtId="177" fontId="5" fillId="0" borderId="17" xfId="1" applyNumberFormat="1" applyFont="1" applyFill="1" applyBorder="1" applyAlignment="1">
      <alignment horizontal="right" vertical="center"/>
    </xf>
    <xf numFmtId="177" fontId="5" fillId="0" borderId="18" xfId="1" applyNumberFormat="1" applyFont="1" applyFill="1" applyBorder="1" applyAlignment="1">
      <alignment horizontal="right" vertical="center"/>
    </xf>
    <xf numFmtId="177" fontId="5" fillId="0" borderId="4" xfId="1" applyNumberFormat="1" applyFont="1" applyFill="1" applyBorder="1" applyAlignment="1">
      <alignment horizontal="right" vertical="center"/>
    </xf>
    <xf numFmtId="177" fontId="5" fillId="0" borderId="12" xfId="1" applyNumberFormat="1" applyFont="1" applyFill="1" applyBorder="1" applyAlignment="1">
      <alignment horizontal="right" vertical="center"/>
    </xf>
    <xf numFmtId="177" fontId="5" fillId="0" borderId="19" xfId="1" applyNumberFormat="1" applyFont="1" applyFill="1" applyBorder="1" applyAlignment="1">
      <alignment horizontal="right" vertical="center"/>
    </xf>
    <xf numFmtId="177" fontId="5" fillId="0" borderId="2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15" xfId="1" applyNumberFormat="1" applyFont="1" applyFill="1" applyBorder="1" applyAlignment="1">
      <alignment horizontal="right" vertical="center"/>
    </xf>
    <xf numFmtId="177" fontId="4" fillId="0" borderId="19" xfId="1" applyNumberFormat="1" applyFont="1" applyFill="1" applyBorder="1" applyAlignment="1">
      <alignment horizontal="right" vertical="center"/>
    </xf>
    <xf numFmtId="177" fontId="4" fillId="0" borderId="20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15" xfId="1" applyNumberFormat="1" applyFont="1" applyFill="1" applyBorder="1" applyAlignment="1">
      <alignment horizontal="right" vertical="center"/>
    </xf>
    <xf numFmtId="177" fontId="5" fillId="0" borderId="21" xfId="1" applyNumberFormat="1" applyFont="1" applyFill="1" applyBorder="1" applyAlignment="1">
      <alignment horizontal="right" vertical="center"/>
    </xf>
    <xf numFmtId="177" fontId="5" fillId="0" borderId="22" xfId="1" applyNumberFormat="1" applyFont="1" applyFill="1" applyBorder="1" applyAlignment="1">
      <alignment horizontal="right" vertical="center"/>
    </xf>
    <xf numFmtId="177" fontId="5" fillId="0" borderId="3" xfId="1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5" fillId="4" borderId="23" xfId="1" applyNumberFormat="1" applyFont="1" applyFill="1" applyBorder="1" applyAlignment="1">
      <alignment horizontal="right" vertical="center"/>
    </xf>
    <xf numFmtId="177" fontId="5" fillId="4" borderId="24" xfId="1" applyNumberFormat="1" applyFont="1" applyFill="1" applyBorder="1" applyAlignment="1">
      <alignment horizontal="right" vertical="center"/>
    </xf>
    <xf numFmtId="177" fontId="5" fillId="7" borderId="3" xfId="1" applyNumberFormat="1" applyFont="1" applyFill="1" applyBorder="1" applyAlignment="1">
      <alignment horizontal="right" vertical="center"/>
    </xf>
    <xf numFmtId="177" fontId="5" fillId="7" borderId="8" xfId="1" applyNumberFormat="1" applyFont="1" applyFill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177" fontId="5" fillId="0" borderId="15" xfId="0" applyNumberFormat="1" applyFont="1" applyFill="1" applyBorder="1" applyAlignment="1">
      <alignment horizontal="right" vertical="center"/>
    </xf>
    <xf numFmtId="177" fontId="5" fillId="4" borderId="6" xfId="0" applyNumberFormat="1" applyFont="1" applyFill="1" applyBorder="1" applyAlignment="1">
      <alignment horizontal="right" vertical="center"/>
    </xf>
    <xf numFmtId="177" fontId="5" fillId="5" borderId="15" xfId="0" applyNumberFormat="1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2" xfId="0" quotePrefix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8B"/>
      <rgbColor rgb="0087CEEB"/>
      <rgbColor rgb="00B0E0E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view="pageBreakPreview" zoomScale="90" zoomScaleNormal="100" zoomScaleSheetLayoutView="90" workbookViewId="0">
      <selection activeCell="H19" sqref="H19"/>
    </sheetView>
  </sheetViews>
  <sheetFormatPr defaultColWidth="11.42578125" defaultRowHeight="12" x14ac:dyDescent="0.2"/>
  <cols>
    <col min="1" max="1" width="4" style="1" customWidth="1"/>
    <col min="2" max="2" width="32.7109375" style="1" customWidth="1"/>
    <col min="3" max="6" width="19.42578125" style="2" customWidth="1"/>
    <col min="7" max="16384" width="11.42578125" style="1"/>
  </cols>
  <sheetData>
    <row r="1" spans="1:7" ht="21.95" customHeight="1" x14ac:dyDescent="0.2">
      <c r="A1" s="92" t="s">
        <v>0</v>
      </c>
      <c r="B1" s="92"/>
      <c r="C1" s="92"/>
      <c r="D1" s="92"/>
      <c r="E1" s="92"/>
      <c r="F1" s="92"/>
    </row>
    <row r="2" spans="1:7" ht="14.1" customHeight="1" x14ac:dyDescent="0.2"/>
    <row r="3" spans="1:7" ht="14.1" customHeight="1" x14ac:dyDescent="0.2">
      <c r="A3" s="93" t="s">
        <v>76</v>
      </c>
      <c r="B3" s="93"/>
      <c r="C3" s="93"/>
      <c r="D3" s="93"/>
      <c r="E3" s="93"/>
      <c r="F3" s="93"/>
    </row>
    <row r="4" spans="1:7" ht="14.1" customHeight="1" x14ac:dyDescent="0.2"/>
    <row r="5" spans="1:7" ht="14.1" customHeight="1" x14ac:dyDescent="0.2">
      <c r="A5" s="3" t="s">
        <v>46</v>
      </c>
      <c r="B5" s="3"/>
      <c r="F5" s="4" t="s">
        <v>1</v>
      </c>
    </row>
    <row r="6" spans="1:7" ht="18" customHeight="1" x14ac:dyDescent="0.2">
      <c r="A6" s="53" t="s">
        <v>2</v>
      </c>
      <c r="B6" s="53"/>
      <c r="C6" s="91" t="s">
        <v>31</v>
      </c>
      <c r="D6" s="91"/>
      <c r="E6" s="91" t="s">
        <v>32</v>
      </c>
      <c r="F6" s="91"/>
    </row>
    <row r="7" spans="1:7" ht="15" customHeight="1" x14ac:dyDescent="0.2">
      <c r="A7" s="5" t="s">
        <v>3</v>
      </c>
      <c r="B7" s="28"/>
      <c r="C7" s="6"/>
      <c r="D7" s="7"/>
      <c r="E7" s="8"/>
      <c r="F7" s="7"/>
    </row>
    <row r="8" spans="1:7" ht="15" customHeight="1" x14ac:dyDescent="0.2">
      <c r="A8" s="9" t="s">
        <v>4</v>
      </c>
      <c r="B8" s="29"/>
      <c r="C8" s="10"/>
      <c r="D8" s="81">
        <f>D9</f>
        <v>1852270127</v>
      </c>
      <c r="E8" s="10"/>
      <c r="F8" s="81">
        <f>F9</f>
        <v>0</v>
      </c>
    </row>
    <row r="9" spans="1:7" ht="15" customHeight="1" x14ac:dyDescent="0.2">
      <c r="A9" s="9" t="s">
        <v>5</v>
      </c>
      <c r="B9" s="29"/>
      <c r="C9" s="10"/>
      <c r="D9" s="81">
        <f>SUM(D10:D14)</f>
        <v>1852270127</v>
      </c>
      <c r="E9" s="10"/>
      <c r="F9" s="81">
        <f>SUM(F10:F14)</f>
        <v>0</v>
      </c>
    </row>
    <row r="10" spans="1:7" ht="15" customHeight="1" x14ac:dyDescent="0.2">
      <c r="A10" s="31"/>
      <c r="B10" s="54" t="s">
        <v>55</v>
      </c>
      <c r="C10" s="11"/>
      <c r="D10" s="82">
        <v>1837940186</v>
      </c>
      <c r="E10" s="11"/>
      <c r="F10" s="82">
        <v>0</v>
      </c>
    </row>
    <row r="11" spans="1:7" ht="15" customHeight="1" x14ac:dyDescent="0.2">
      <c r="A11" s="31"/>
      <c r="B11" s="54" t="s">
        <v>56</v>
      </c>
      <c r="C11" s="11"/>
      <c r="D11" s="82">
        <v>74751</v>
      </c>
      <c r="E11" s="11"/>
      <c r="F11" s="82">
        <v>0</v>
      </c>
    </row>
    <row r="12" spans="1:7" ht="15" customHeight="1" x14ac:dyDescent="0.2">
      <c r="A12" s="31"/>
      <c r="B12" s="54" t="s">
        <v>57</v>
      </c>
      <c r="C12" s="11"/>
      <c r="D12" s="82">
        <v>14149991</v>
      </c>
      <c r="E12" s="11"/>
      <c r="F12" s="82">
        <v>0</v>
      </c>
    </row>
    <row r="13" spans="1:7" s="27" customFormat="1" ht="15" customHeight="1" x14ac:dyDescent="0.2">
      <c r="A13" s="34"/>
      <c r="B13" s="55" t="s">
        <v>58</v>
      </c>
      <c r="C13" s="25"/>
      <c r="D13" s="83">
        <v>94509</v>
      </c>
      <c r="E13" s="25"/>
      <c r="F13" s="83">
        <v>0</v>
      </c>
      <c r="G13" s="26"/>
    </row>
    <row r="14" spans="1:7" ht="15" customHeight="1" x14ac:dyDescent="0.2">
      <c r="A14" s="31"/>
      <c r="B14" s="54" t="s">
        <v>59</v>
      </c>
      <c r="C14" s="11"/>
      <c r="D14" s="82">
        <v>10690</v>
      </c>
      <c r="E14" s="25"/>
      <c r="F14" s="83">
        <v>0</v>
      </c>
    </row>
    <row r="15" spans="1:7" ht="15" customHeight="1" x14ac:dyDescent="0.2">
      <c r="A15" s="9" t="s">
        <v>6</v>
      </c>
      <c r="B15" s="29"/>
      <c r="C15" s="10"/>
      <c r="D15" s="81">
        <f>SUM(D16,D19)</f>
        <v>23150863696</v>
      </c>
      <c r="E15" s="84"/>
      <c r="F15" s="85">
        <f>SUM(F16,F19)</f>
        <v>0</v>
      </c>
    </row>
    <row r="16" spans="1:7" ht="15" customHeight="1" x14ac:dyDescent="0.2">
      <c r="A16" s="9" t="s">
        <v>28</v>
      </c>
      <c r="B16" s="29"/>
      <c r="C16" s="10"/>
      <c r="D16" s="81">
        <f>SUM(D17:D18)</f>
        <v>22970480262</v>
      </c>
      <c r="E16" s="84"/>
      <c r="F16" s="85">
        <f>SUM(F17:F18)</f>
        <v>0</v>
      </c>
    </row>
    <row r="17" spans="1:6" ht="15" customHeight="1" x14ac:dyDescent="0.2">
      <c r="A17" s="31"/>
      <c r="B17" s="54" t="s">
        <v>60</v>
      </c>
      <c r="C17" s="11"/>
      <c r="D17" s="82">
        <v>22966714700</v>
      </c>
      <c r="E17" s="25"/>
      <c r="F17" s="83">
        <v>0</v>
      </c>
    </row>
    <row r="18" spans="1:6" s="27" customFormat="1" ht="15" customHeight="1" x14ac:dyDescent="0.2">
      <c r="A18" s="34"/>
      <c r="B18" s="55" t="s">
        <v>61</v>
      </c>
      <c r="C18" s="25"/>
      <c r="D18" s="83">
        <v>3765562</v>
      </c>
      <c r="E18" s="25"/>
      <c r="F18" s="83">
        <v>0</v>
      </c>
    </row>
    <row r="19" spans="1:6" ht="15" customHeight="1" x14ac:dyDescent="0.2">
      <c r="A19" s="9" t="s">
        <v>156</v>
      </c>
      <c r="B19" s="29"/>
      <c r="C19" s="10"/>
      <c r="D19" s="81">
        <f>D20</f>
        <v>180383434</v>
      </c>
      <c r="E19" s="10"/>
      <c r="F19" s="81">
        <f>F20</f>
        <v>0</v>
      </c>
    </row>
    <row r="20" spans="1:6" ht="15" customHeight="1" x14ac:dyDescent="0.2">
      <c r="A20" s="31"/>
      <c r="B20" s="56" t="s">
        <v>62</v>
      </c>
      <c r="C20" s="11"/>
      <c r="D20" s="82">
        <v>180383434</v>
      </c>
      <c r="E20" s="11"/>
      <c r="F20" s="82">
        <v>0</v>
      </c>
    </row>
    <row r="21" spans="1:6" ht="15" customHeight="1" x14ac:dyDescent="0.2">
      <c r="A21" s="12" t="s">
        <v>7</v>
      </c>
      <c r="B21" s="51"/>
      <c r="C21" s="13"/>
      <c r="D21" s="86">
        <f>SUM(D8,D15)</f>
        <v>25003133823</v>
      </c>
      <c r="E21" s="13"/>
      <c r="F21" s="86">
        <f>SUM(F8,F15)</f>
        <v>0</v>
      </c>
    </row>
    <row r="22" spans="1:6" ht="15" customHeight="1" x14ac:dyDescent="0.2">
      <c r="A22" s="9" t="s">
        <v>8</v>
      </c>
      <c r="B22" s="29"/>
      <c r="C22" s="10"/>
      <c r="D22" s="81"/>
      <c r="E22" s="10"/>
      <c r="F22" s="81"/>
    </row>
    <row r="23" spans="1:6" ht="15" customHeight="1" x14ac:dyDescent="0.2">
      <c r="A23" s="9" t="s">
        <v>9</v>
      </c>
      <c r="B23" s="29"/>
      <c r="C23" s="10"/>
      <c r="D23" s="81">
        <f>SUM(D24:D30)</f>
        <v>287167377</v>
      </c>
      <c r="E23" s="10"/>
      <c r="F23" s="81">
        <f>SUM(F24:F30)</f>
        <v>0</v>
      </c>
    </row>
    <row r="24" spans="1:6" ht="15" customHeight="1" x14ac:dyDescent="0.2">
      <c r="A24" s="31"/>
      <c r="B24" s="54" t="s">
        <v>63</v>
      </c>
      <c r="C24" s="11"/>
      <c r="D24" s="82">
        <v>251900000</v>
      </c>
      <c r="E24" s="11"/>
      <c r="F24" s="82">
        <v>0</v>
      </c>
    </row>
    <row r="25" spans="1:6" ht="15" hidden="1" customHeight="1" x14ac:dyDescent="0.2">
      <c r="A25" s="31"/>
      <c r="B25" s="54" t="s">
        <v>64</v>
      </c>
      <c r="C25" s="11"/>
      <c r="D25" s="82">
        <v>0</v>
      </c>
      <c r="E25" s="11"/>
      <c r="F25" s="82"/>
    </row>
    <row r="26" spans="1:6" ht="15" customHeight="1" x14ac:dyDescent="0.2">
      <c r="A26" s="31"/>
      <c r="B26" s="54" t="s">
        <v>65</v>
      </c>
      <c r="C26" s="11"/>
      <c r="D26" s="82">
        <v>25000000</v>
      </c>
      <c r="E26" s="11"/>
      <c r="F26" s="82">
        <v>0</v>
      </c>
    </row>
    <row r="27" spans="1:6" ht="15" customHeight="1" x14ac:dyDescent="0.2">
      <c r="A27" s="31"/>
      <c r="B27" s="54" t="s">
        <v>66</v>
      </c>
      <c r="C27" s="11"/>
      <c r="D27" s="82">
        <v>4956521</v>
      </c>
      <c r="E27" s="11"/>
      <c r="F27" s="82">
        <v>0</v>
      </c>
    </row>
    <row r="28" spans="1:6" ht="15" customHeight="1" x14ac:dyDescent="0.2">
      <c r="A28" s="31"/>
      <c r="B28" s="54" t="s">
        <v>67</v>
      </c>
      <c r="C28" s="11"/>
      <c r="D28" s="82">
        <v>652173</v>
      </c>
      <c r="E28" s="11"/>
      <c r="F28" s="82">
        <v>0</v>
      </c>
    </row>
    <row r="29" spans="1:6" ht="15" customHeight="1" x14ac:dyDescent="0.2">
      <c r="A29" s="31"/>
      <c r="B29" s="54" t="s">
        <v>68</v>
      </c>
      <c r="C29" s="11"/>
      <c r="D29" s="82">
        <v>1086956</v>
      </c>
      <c r="E29" s="11"/>
      <c r="F29" s="82">
        <v>0</v>
      </c>
    </row>
    <row r="30" spans="1:6" ht="15" customHeight="1" x14ac:dyDescent="0.2">
      <c r="A30" s="31"/>
      <c r="B30" s="54" t="s">
        <v>69</v>
      </c>
      <c r="C30" s="11"/>
      <c r="D30" s="82">
        <v>3571727</v>
      </c>
      <c r="E30" s="11"/>
      <c r="F30" s="82">
        <v>0</v>
      </c>
    </row>
    <row r="31" spans="1:6" ht="15" customHeight="1" x14ac:dyDescent="0.2">
      <c r="A31" s="9" t="s">
        <v>10</v>
      </c>
      <c r="B31" s="29"/>
      <c r="C31" s="10"/>
      <c r="D31" s="81">
        <f>D32</f>
        <v>5000000000</v>
      </c>
      <c r="E31" s="10"/>
      <c r="F31" s="81">
        <f>F32</f>
        <v>0</v>
      </c>
    </row>
    <row r="32" spans="1:6" ht="15" customHeight="1" x14ac:dyDescent="0.2">
      <c r="A32" s="31"/>
      <c r="B32" s="54" t="s">
        <v>70</v>
      </c>
      <c r="C32" s="11"/>
      <c r="D32" s="82">
        <v>5000000000</v>
      </c>
      <c r="E32" s="11"/>
      <c r="F32" s="82">
        <v>0</v>
      </c>
    </row>
    <row r="33" spans="1:6" ht="15" customHeight="1" x14ac:dyDescent="0.2">
      <c r="A33" s="14" t="s">
        <v>11</v>
      </c>
      <c r="B33" s="52"/>
      <c r="C33" s="15"/>
      <c r="D33" s="87">
        <f>SUM(D23,D31)</f>
        <v>5287167377</v>
      </c>
      <c r="E33" s="15"/>
      <c r="F33" s="87">
        <f>SUM(F23,F31)</f>
        <v>0</v>
      </c>
    </row>
    <row r="34" spans="1:6" ht="15" customHeight="1" x14ac:dyDescent="0.2">
      <c r="A34" s="9" t="s">
        <v>12</v>
      </c>
      <c r="B34" s="29"/>
      <c r="C34" s="10"/>
      <c r="D34" s="81"/>
      <c r="E34" s="10"/>
      <c r="F34" s="81"/>
    </row>
    <row r="35" spans="1:6" ht="15" customHeight="1" x14ac:dyDescent="0.2">
      <c r="A35" s="9" t="s">
        <v>13</v>
      </c>
      <c r="B35" s="29"/>
      <c r="C35" s="10"/>
      <c r="D35" s="81">
        <f>SUM(D36:D37)</f>
        <v>19861000000</v>
      </c>
      <c r="E35" s="10"/>
      <c r="F35" s="81">
        <f>SUM(F36:F37)</f>
        <v>0</v>
      </c>
    </row>
    <row r="36" spans="1:6" ht="15" customHeight="1" x14ac:dyDescent="0.2">
      <c r="A36" s="31"/>
      <c r="B36" s="54" t="s">
        <v>71</v>
      </c>
      <c r="C36" s="11"/>
      <c r="D36" s="82">
        <v>5959000000</v>
      </c>
      <c r="E36" s="11"/>
      <c r="F36" s="82">
        <v>0</v>
      </c>
    </row>
    <row r="37" spans="1:6" ht="15" customHeight="1" x14ac:dyDescent="0.2">
      <c r="A37" s="31"/>
      <c r="B37" s="54" t="s">
        <v>72</v>
      </c>
      <c r="C37" s="11"/>
      <c r="D37" s="82">
        <v>13902000000</v>
      </c>
      <c r="E37" s="11"/>
      <c r="F37" s="82">
        <v>0</v>
      </c>
    </row>
    <row r="38" spans="1:6" ht="15" customHeight="1" x14ac:dyDescent="0.2">
      <c r="A38" s="9" t="s">
        <v>14</v>
      </c>
      <c r="B38" s="29"/>
      <c r="C38" s="10"/>
      <c r="D38" s="81">
        <f>D39</f>
        <v>0</v>
      </c>
      <c r="E38" s="10"/>
      <c r="F38" s="81">
        <f>F39</f>
        <v>0</v>
      </c>
    </row>
    <row r="39" spans="1:6" ht="15" customHeight="1" x14ac:dyDescent="0.2">
      <c r="A39" s="31"/>
      <c r="B39" s="54" t="s">
        <v>73</v>
      </c>
      <c r="C39" s="11"/>
      <c r="D39" s="82">
        <v>0</v>
      </c>
      <c r="E39" s="11"/>
      <c r="F39" s="82">
        <v>0</v>
      </c>
    </row>
    <row r="40" spans="1:6" ht="15" customHeight="1" x14ac:dyDescent="0.2">
      <c r="A40" s="9" t="s">
        <v>15</v>
      </c>
      <c r="B40" s="29"/>
      <c r="C40" s="10"/>
      <c r="D40" s="81">
        <f>D41</f>
        <v>106677150</v>
      </c>
      <c r="E40" s="10"/>
      <c r="F40" s="81">
        <f>F41</f>
        <v>0</v>
      </c>
    </row>
    <row r="41" spans="1:6" ht="15" customHeight="1" x14ac:dyDescent="0.2">
      <c r="A41" s="29"/>
      <c r="B41" s="54" t="s">
        <v>154</v>
      </c>
      <c r="C41" s="80"/>
      <c r="D41" s="82">
        <v>106677150</v>
      </c>
      <c r="E41" s="10"/>
      <c r="F41" s="81">
        <v>0</v>
      </c>
    </row>
    <row r="42" spans="1:6" ht="15" customHeight="1" x14ac:dyDescent="0.2">
      <c r="A42" s="9" t="s">
        <v>16</v>
      </c>
      <c r="B42" s="29"/>
      <c r="C42" s="10"/>
      <c r="D42" s="81"/>
      <c r="E42" s="10"/>
      <c r="F42" s="81"/>
    </row>
    <row r="43" spans="1:6" ht="15" customHeight="1" x14ac:dyDescent="0.2">
      <c r="A43" s="9" t="s">
        <v>33</v>
      </c>
      <c r="B43" s="29"/>
      <c r="C43" s="10"/>
      <c r="D43" s="81">
        <f>SUM(D44:D45)</f>
        <v>-38356404</v>
      </c>
      <c r="E43" s="10"/>
      <c r="F43" s="81">
        <f>SUM(F44:F45)</f>
        <v>0</v>
      </c>
    </row>
    <row r="44" spans="1:6" ht="15" customHeight="1" x14ac:dyDescent="0.2">
      <c r="A44" s="29"/>
      <c r="B44" s="54" t="s">
        <v>74</v>
      </c>
      <c r="C44" s="10"/>
      <c r="D44" s="81" t="s">
        <v>75</v>
      </c>
      <c r="E44" s="10"/>
      <c r="F44" s="81"/>
    </row>
    <row r="45" spans="1:6" ht="15" customHeight="1" x14ac:dyDescent="0.2">
      <c r="A45" s="29"/>
      <c r="B45" s="54" t="s">
        <v>42</v>
      </c>
      <c r="C45" s="10"/>
      <c r="D45" s="81">
        <f>IS!D23</f>
        <v>-38356404</v>
      </c>
      <c r="E45" s="10"/>
      <c r="F45" s="81">
        <v>0</v>
      </c>
    </row>
    <row r="46" spans="1:6" ht="15" customHeight="1" x14ac:dyDescent="0.2">
      <c r="A46" s="14" t="s">
        <v>17</v>
      </c>
      <c r="B46" s="52"/>
      <c r="C46" s="15"/>
      <c r="D46" s="87">
        <f>D35+D38-D40+D43</f>
        <v>19715966446</v>
      </c>
      <c r="E46" s="15"/>
      <c r="F46" s="87">
        <f>F35+F38-F43</f>
        <v>0</v>
      </c>
    </row>
    <row r="47" spans="1:6" ht="15" customHeight="1" x14ac:dyDescent="0.2">
      <c r="A47" s="12" t="s">
        <v>18</v>
      </c>
      <c r="B47" s="51"/>
      <c r="C47" s="13"/>
      <c r="D47" s="86">
        <f>SUM(D33,D46)</f>
        <v>25003133823</v>
      </c>
      <c r="E47" s="13"/>
      <c r="F47" s="86">
        <f>SUM(F33,F46)</f>
        <v>0</v>
      </c>
    </row>
    <row r="48" spans="1:6" x14ac:dyDescent="0.2">
      <c r="D48" s="16"/>
      <c r="E48" s="16"/>
      <c r="F48" s="16"/>
    </row>
    <row r="49" spans="3:6" x14ac:dyDescent="0.2">
      <c r="D49" s="17" t="b">
        <f>D47=D21</f>
        <v>1</v>
      </c>
      <c r="E49" s="17"/>
      <c r="F49" s="21"/>
    </row>
    <row r="50" spans="3:6" x14ac:dyDescent="0.2">
      <c r="C50" s="2" t="s">
        <v>29</v>
      </c>
      <c r="D50" s="16">
        <f>F52</f>
        <v>0</v>
      </c>
      <c r="E50" s="16"/>
      <c r="F50" s="22"/>
    </row>
    <row r="51" spans="3:6" x14ac:dyDescent="0.2">
      <c r="C51" s="2" t="s">
        <v>42</v>
      </c>
      <c r="D51" s="19">
        <f>IS!D23</f>
        <v>-38356404</v>
      </c>
      <c r="E51" s="16"/>
      <c r="F51" s="22"/>
    </row>
    <row r="52" spans="3:6" x14ac:dyDescent="0.2">
      <c r="D52" s="18">
        <f>SUM(D50:D51)</f>
        <v>-38356404</v>
      </c>
      <c r="E52" s="16"/>
      <c r="F52" s="22"/>
    </row>
    <row r="53" spans="3:6" x14ac:dyDescent="0.2">
      <c r="D53" s="20" t="b">
        <f>D52=D43</f>
        <v>1</v>
      </c>
      <c r="E53" s="16"/>
      <c r="F53" s="23"/>
    </row>
    <row r="54" spans="3:6" x14ac:dyDescent="0.2">
      <c r="D54" s="16"/>
      <c r="E54" s="16"/>
      <c r="F54" s="22"/>
    </row>
    <row r="55" spans="3:6" x14ac:dyDescent="0.2">
      <c r="D55" s="16"/>
      <c r="E55" s="16"/>
      <c r="F55" s="24"/>
    </row>
    <row r="56" spans="3:6" x14ac:dyDescent="0.2">
      <c r="D56" s="16"/>
      <c r="E56" s="16"/>
      <c r="F56" s="24"/>
    </row>
  </sheetData>
  <mergeCells count="4">
    <mergeCell ref="C6:D6"/>
    <mergeCell ref="E6:F6"/>
    <mergeCell ref="A1:F1"/>
    <mergeCell ref="A3:F3"/>
  </mergeCells>
  <phoneticPr fontId="1" type="noConversion"/>
  <pageMargins left="0.78431372549019618" right="0.78431372549019618" top="0.98039215686274517" bottom="0.98039215686274517" header="0.50980392156862753" footer="0.50980392156862753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view="pageBreakPreview" zoomScale="90" zoomScaleNormal="100" zoomScaleSheetLayoutView="90" workbookViewId="0">
      <selection activeCell="F28" sqref="F28"/>
    </sheetView>
  </sheetViews>
  <sheetFormatPr defaultColWidth="11.42578125" defaultRowHeight="15" customHeight="1" x14ac:dyDescent="0.2"/>
  <cols>
    <col min="1" max="1" width="4.42578125" style="1" customWidth="1"/>
    <col min="2" max="2" width="38.85546875" style="1" customWidth="1"/>
    <col min="3" max="4" width="17.7109375" style="1" customWidth="1"/>
    <col min="5" max="10" width="16.28515625" style="1" customWidth="1"/>
    <col min="11" max="12" width="14.7109375" style="1" customWidth="1"/>
    <col min="13" max="16384" width="11.42578125" style="1"/>
  </cols>
  <sheetData>
    <row r="1" spans="1:12" ht="22.5" customHeight="1" x14ac:dyDescent="0.2">
      <c r="A1" s="92" t="s">
        <v>19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3" spans="1:12" ht="15" customHeight="1" x14ac:dyDescent="0.2">
      <c r="A3" s="93" t="s">
        <v>153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5" spans="1:12" s="30" customFormat="1" ht="15" customHeight="1" thickBot="1" x14ac:dyDescent="0.25">
      <c r="A5" s="44" t="s">
        <v>46</v>
      </c>
      <c r="B5" s="44"/>
      <c r="L5" s="33" t="s">
        <v>34</v>
      </c>
    </row>
    <row r="6" spans="1:12" ht="15" customHeight="1" x14ac:dyDescent="0.2">
      <c r="A6" s="48" t="s">
        <v>2</v>
      </c>
      <c r="B6" s="49"/>
      <c r="C6" s="96" t="s">
        <v>31</v>
      </c>
      <c r="D6" s="97"/>
      <c r="E6" s="94">
        <v>2024.12</v>
      </c>
      <c r="F6" s="95"/>
      <c r="G6" s="94">
        <v>2024.11</v>
      </c>
      <c r="H6" s="95"/>
      <c r="I6" s="94" t="s">
        <v>47</v>
      </c>
      <c r="J6" s="95"/>
      <c r="K6" s="98" t="s">
        <v>45</v>
      </c>
      <c r="L6" s="95"/>
    </row>
    <row r="7" spans="1:12" ht="15" customHeight="1" x14ac:dyDescent="0.2">
      <c r="A7" s="28" t="s">
        <v>35</v>
      </c>
      <c r="B7" s="42"/>
      <c r="C7" s="60"/>
      <c r="D7" s="61"/>
      <c r="E7" s="62"/>
      <c r="F7" s="63"/>
      <c r="G7" s="62"/>
      <c r="H7" s="63"/>
      <c r="I7" s="62"/>
      <c r="J7" s="63"/>
      <c r="K7" s="62"/>
      <c r="L7" s="63"/>
    </row>
    <row r="8" spans="1:12" ht="15" customHeight="1" x14ac:dyDescent="0.2">
      <c r="A8" s="29" t="s">
        <v>36</v>
      </c>
      <c r="B8" s="43"/>
      <c r="C8" s="64"/>
      <c r="D8" s="65">
        <f>SUM(C9:C14)</f>
        <v>38506011</v>
      </c>
      <c r="E8" s="66"/>
      <c r="F8" s="67">
        <f>SUM(E9:E14)</f>
        <v>31751011</v>
      </c>
      <c r="G8" s="66"/>
      <c r="H8" s="67">
        <f>SUM(G9:G14)</f>
        <v>6755000</v>
      </c>
      <c r="I8" s="66"/>
      <c r="J8" s="67">
        <f>SUM(I9:I14)</f>
        <v>0</v>
      </c>
      <c r="K8" s="66"/>
      <c r="L8" s="67">
        <f>SUM(K9:K14)</f>
        <v>0</v>
      </c>
    </row>
    <row r="9" spans="1:12" s="27" customFormat="1" ht="15" customHeight="1" x14ac:dyDescent="0.2">
      <c r="A9" s="34"/>
      <c r="B9" s="45" t="s">
        <v>48</v>
      </c>
      <c r="C9" s="68">
        <f t="shared" ref="C9:C14" si="0">SUM(E9:L9)</f>
        <v>4956521</v>
      </c>
      <c r="D9" s="69"/>
      <c r="E9" s="70">
        <v>4956521</v>
      </c>
      <c r="F9" s="71"/>
      <c r="G9" s="70"/>
      <c r="H9" s="71"/>
      <c r="I9" s="70"/>
      <c r="J9" s="71"/>
      <c r="K9" s="70"/>
      <c r="L9" s="71"/>
    </row>
    <row r="10" spans="1:12" s="27" customFormat="1" ht="15" customHeight="1" x14ac:dyDescent="0.2">
      <c r="A10" s="34"/>
      <c r="B10" s="45" t="s">
        <v>49</v>
      </c>
      <c r="C10" s="68">
        <f t="shared" si="0"/>
        <v>652173</v>
      </c>
      <c r="D10" s="69"/>
      <c r="E10" s="70">
        <v>652173</v>
      </c>
      <c r="F10" s="71"/>
      <c r="G10" s="70"/>
      <c r="H10" s="71"/>
      <c r="I10" s="70"/>
      <c r="J10" s="71"/>
      <c r="K10" s="70"/>
      <c r="L10" s="71"/>
    </row>
    <row r="11" spans="1:12" s="27" customFormat="1" ht="15" customHeight="1" x14ac:dyDescent="0.2">
      <c r="A11" s="34"/>
      <c r="B11" s="45" t="s">
        <v>152</v>
      </c>
      <c r="C11" s="68">
        <f t="shared" si="0"/>
        <v>1086956</v>
      </c>
      <c r="D11" s="69"/>
      <c r="E11" s="70">
        <v>1086956</v>
      </c>
      <c r="F11" s="71"/>
      <c r="G11" s="70"/>
      <c r="H11" s="71"/>
      <c r="I11" s="70"/>
      <c r="J11" s="71"/>
      <c r="K11" s="70"/>
      <c r="L11" s="71"/>
    </row>
    <row r="12" spans="1:12" s="27" customFormat="1" ht="15" customHeight="1" x14ac:dyDescent="0.2">
      <c r="A12" s="34"/>
      <c r="B12" s="45" t="s">
        <v>175</v>
      </c>
      <c r="C12" s="68">
        <f t="shared" si="0"/>
        <v>361</v>
      </c>
      <c r="D12" s="69"/>
      <c r="E12" s="70">
        <v>361</v>
      </c>
      <c r="F12" s="71"/>
      <c r="G12" s="70"/>
      <c r="H12" s="71"/>
      <c r="I12" s="70"/>
      <c r="J12" s="71"/>
      <c r="K12" s="70"/>
      <c r="L12" s="71"/>
    </row>
    <row r="13" spans="1:12" s="27" customFormat="1" ht="15" customHeight="1" x14ac:dyDescent="0.2">
      <c r="A13" s="34"/>
      <c r="B13" s="45" t="s">
        <v>168</v>
      </c>
      <c r="C13" s="68">
        <f t="shared" si="0"/>
        <v>25000000</v>
      </c>
      <c r="D13" s="69"/>
      <c r="E13" s="70">
        <v>25000000</v>
      </c>
      <c r="F13" s="71"/>
      <c r="G13" s="70"/>
      <c r="H13" s="71"/>
      <c r="I13" s="70"/>
      <c r="J13" s="71"/>
      <c r="K13" s="70"/>
      <c r="L13" s="71"/>
    </row>
    <row r="14" spans="1:12" s="27" customFormat="1" ht="15" customHeight="1" x14ac:dyDescent="0.2">
      <c r="A14" s="34"/>
      <c r="B14" s="45" t="s">
        <v>50</v>
      </c>
      <c r="C14" s="68">
        <f t="shared" si="0"/>
        <v>6810000</v>
      </c>
      <c r="D14" s="69"/>
      <c r="E14" s="70">
        <v>55000</v>
      </c>
      <c r="F14" s="71"/>
      <c r="G14" s="70">
        <v>6755000</v>
      </c>
      <c r="H14" s="71"/>
      <c r="I14" s="70"/>
      <c r="J14" s="71"/>
      <c r="K14" s="70"/>
      <c r="L14" s="71"/>
    </row>
    <row r="15" spans="1:12" ht="15" customHeight="1" x14ac:dyDescent="0.2">
      <c r="A15" s="29" t="s">
        <v>54</v>
      </c>
      <c r="B15" s="43"/>
      <c r="C15" s="64"/>
      <c r="D15" s="65">
        <f>D7-D8</f>
        <v>-38506011</v>
      </c>
      <c r="E15" s="70"/>
      <c r="F15" s="67">
        <f t="shared" ref="F15" si="1">F7-F8</f>
        <v>-31751011</v>
      </c>
      <c r="G15" s="70"/>
      <c r="H15" s="67">
        <f>H7-H8</f>
        <v>-6755000</v>
      </c>
      <c r="I15" s="70"/>
      <c r="J15" s="67">
        <f t="shared" ref="J15" si="2">J7-J8</f>
        <v>0</v>
      </c>
      <c r="K15" s="66"/>
      <c r="L15" s="67">
        <f>L7-L8</f>
        <v>0</v>
      </c>
    </row>
    <row r="16" spans="1:12" ht="15" customHeight="1" x14ac:dyDescent="0.2">
      <c r="A16" s="29" t="s">
        <v>37</v>
      </c>
      <c r="B16" s="43"/>
      <c r="C16" s="64"/>
      <c r="D16" s="65">
        <f>SUM(C17:C18)</f>
        <v>149607</v>
      </c>
      <c r="E16" s="66"/>
      <c r="F16" s="67">
        <f>SUM(E17:E18)</f>
        <v>144207</v>
      </c>
      <c r="G16" s="66"/>
      <c r="H16" s="67">
        <f>SUM(G17:G18)</f>
        <v>5400</v>
      </c>
      <c r="I16" s="66"/>
      <c r="J16" s="67">
        <f>SUM(I17:I18)</f>
        <v>0</v>
      </c>
      <c r="K16" s="66"/>
      <c r="L16" s="67">
        <f>SUM(K17:K18)</f>
        <v>0</v>
      </c>
    </row>
    <row r="17" spans="1:12" ht="15" customHeight="1" x14ac:dyDescent="0.2">
      <c r="A17" s="31"/>
      <c r="B17" s="50" t="s">
        <v>51</v>
      </c>
      <c r="C17" s="68">
        <f>SUM(E17:L17)</f>
        <v>144207</v>
      </c>
      <c r="D17" s="69"/>
      <c r="E17" s="70">
        <v>144207</v>
      </c>
      <c r="F17" s="71"/>
      <c r="G17" s="70"/>
      <c r="H17" s="71"/>
      <c r="I17" s="70"/>
      <c r="J17" s="71"/>
      <c r="K17" s="70"/>
      <c r="L17" s="71"/>
    </row>
    <row r="18" spans="1:12" ht="15" customHeight="1" x14ac:dyDescent="0.2">
      <c r="A18" s="31"/>
      <c r="B18" s="50" t="s">
        <v>52</v>
      </c>
      <c r="C18" s="68">
        <f>SUM(E18:L18)</f>
        <v>5400</v>
      </c>
      <c r="D18" s="69"/>
      <c r="E18" s="70"/>
      <c r="F18" s="71"/>
      <c r="G18" s="70">
        <v>5400</v>
      </c>
      <c r="H18" s="71"/>
      <c r="I18" s="70"/>
      <c r="J18" s="71"/>
      <c r="K18" s="70"/>
      <c r="L18" s="71"/>
    </row>
    <row r="19" spans="1:12" ht="15" customHeight="1" x14ac:dyDescent="0.2">
      <c r="A19" s="29" t="s">
        <v>38</v>
      </c>
      <c r="B19" s="43"/>
      <c r="C19" s="64"/>
      <c r="D19" s="65">
        <f>C20</f>
        <v>0</v>
      </c>
      <c r="E19" s="66"/>
      <c r="F19" s="67">
        <f>E20</f>
        <v>0</v>
      </c>
      <c r="G19" s="66"/>
      <c r="H19" s="67">
        <f>G20</f>
        <v>0</v>
      </c>
      <c r="I19" s="66"/>
      <c r="J19" s="67">
        <f>I20</f>
        <v>0</v>
      </c>
      <c r="K19" s="66"/>
      <c r="L19" s="67">
        <f>K20</f>
        <v>0</v>
      </c>
    </row>
    <row r="20" spans="1:12" ht="15" customHeight="1" x14ac:dyDescent="0.2">
      <c r="A20" s="31"/>
      <c r="B20" s="50" t="s">
        <v>53</v>
      </c>
      <c r="C20" s="68">
        <f>SUM(E20:L20)</f>
        <v>0</v>
      </c>
      <c r="D20" s="69"/>
      <c r="E20" s="70"/>
      <c r="F20" s="71"/>
      <c r="G20" s="70"/>
      <c r="H20" s="71"/>
      <c r="I20" s="70"/>
      <c r="J20" s="71"/>
      <c r="K20" s="70"/>
      <c r="L20" s="71"/>
    </row>
    <row r="21" spans="1:12" ht="15" customHeight="1" x14ac:dyDescent="0.2">
      <c r="A21" s="29" t="s">
        <v>39</v>
      </c>
      <c r="B21" s="43"/>
      <c r="C21" s="64"/>
      <c r="D21" s="65">
        <f>D15+D16-D19</f>
        <v>-38356404</v>
      </c>
      <c r="E21" s="66"/>
      <c r="F21" s="67">
        <f>F15+F16-F19</f>
        <v>-31606804</v>
      </c>
      <c r="G21" s="66"/>
      <c r="H21" s="67">
        <f>H15+H16-H19</f>
        <v>-6749600</v>
      </c>
      <c r="I21" s="66"/>
      <c r="J21" s="67">
        <f>J15+J16-J19</f>
        <v>0</v>
      </c>
      <c r="K21" s="66"/>
      <c r="L21" s="67">
        <f>L15+L16-L19</f>
        <v>0</v>
      </c>
    </row>
    <row r="22" spans="1:12" ht="15" customHeight="1" x14ac:dyDescent="0.2">
      <c r="A22" s="32" t="s">
        <v>41</v>
      </c>
      <c r="B22" s="44"/>
      <c r="C22" s="72"/>
      <c r="D22" s="73"/>
      <c r="E22" s="74"/>
      <c r="F22" s="75"/>
      <c r="G22" s="74"/>
      <c r="H22" s="75"/>
      <c r="I22" s="74"/>
      <c r="J22" s="75"/>
      <c r="K22" s="74"/>
      <c r="L22" s="75"/>
    </row>
    <row r="23" spans="1:12" ht="15" customHeight="1" thickBot="1" x14ac:dyDescent="0.25">
      <c r="A23" s="46" t="s">
        <v>40</v>
      </c>
      <c r="B23" s="47"/>
      <c r="C23" s="76"/>
      <c r="D23" s="77">
        <f>D21-D22</f>
        <v>-38356404</v>
      </c>
      <c r="E23" s="78"/>
      <c r="F23" s="79">
        <f>F21-F22</f>
        <v>-31606804</v>
      </c>
      <c r="G23" s="78"/>
      <c r="H23" s="79">
        <f>H21-H22</f>
        <v>-6749600</v>
      </c>
      <c r="I23" s="78"/>
      <c r="J23" s="79">
        <f>J21-J22</f>
        <v>0</v>
      </c>
      <c r="K23" s="78"/>
      <c r="L23" s="79">
        <f>L21-L22</f>
        <v>0</v>
      </c>
    </row>
  </sheetData>
  <mergeCells count="7">
    <mergeCell ref="E6:F6"/>
    <mergeCell ref="C6:D6"/>
    <mergeCell ref="A1:L1"/>
    <mergeCell ref="A3:L3"/>
    <mergeCell ref="K6:L6"/>
    <mergeCell ref="G6:H6"/>
    <mergeCell ref="I6:J6"/>
  </mergeCells>
  <phoneticPr fontId="1" type="noConversion"/>
  <pageMargins left="0.7" right="0.7" top="0.75" bottom="0.75" header="0.3" footer="0.3"/>
  <pageSetup paperSize="9"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84"/>
  <sheetViews>
    <sheetView showGridLines="0" tabSelected="1" view="pageBreakPreview" zoomScale="90" zoomScaleNormal="100" zoomScaleSheetLayoutView="90" workbookViewId="0">
      <selection activeCell="F96" sqref="F96"/>
    </sheetView>
  </sheetViews>
  <sheetFormatPr defaultColWidth="11.42578125" defaultRowHeight="12.75" customHeight="1" x14ac:dyDescent="0.25"/>
  <cols>
    <col min="1" max="1" width="11.7109375" style="35" customWidth="1"/>
    <col min="2" max="4" width="21" style="35" customWidth="1"/>
    <col min="5" max="5" width="6" style="35" customWidth="1"/>
    <col min="6" max="6" width="32.42578125" style="35" customWidth="1"/>
    <col min="7" max="7" width="69.85546875" style="35" customWidth="1"/>
    <col min="8" max="16384" width="11.42578125" style="35"/>
  </cols>
  <sheetData>
    <row r="1" spans="1:8" ht="22.5" customHeight="1" x14ac:dyDescent="0.25">
      <c r="A1" s="92" t="s">
        <v>20</v>
      </c>
      <c r="B1" s="92"/>
      <c r="C1" s="92"/>
      <c r="D1" s="92"/>
      <c r="E1" s="92"/>
      <c r="F1" s="92"/>
      <c r="G1" s="92"/>
    </row>
    <row r="2" spans="1:8" ht="12.75" customHeight="1" x14ac:dyDescent="0.25">
      <c r="A2" s="1"/>
      <c r="B2" s="1"/>
      <c r="C2" s="1"/>
      <c r="D2" s="1"/>
      <c r="E2" s="1"/>
      <c r="F2" s="1"/>
      <c r="G2" s="1"/>
    </row>
    <row r="3" spans="1:8" ht="12.75" customHeight="1" x14ac:dyDescent="0.25">
      <c r="A3" s="3" t="s">
        <v>46</v>
      </c>
      <c r="B3" s="1"/>
      <c r="C3" s="1"/>
      <c r="D3" s="1"/>
      <c r="E3" s="1"/>
      <c r="F3" s="1"/>
      <c r="G3" s="36" t="s">
        <v>151</v>
      </c>
    </row>
    <row r="4" spans="1:8" ht="12.75" customHeight="1" x14ac:dyDescent="0.25">
      <c r="A4" s="37" t="s">
        <v>21</v>
      </c>
      <c r="B4" s="37" t="s">
        <v>23</v>
      </c>
      <c r="C4" s="37" t="s">
        <v>26</v>
      </c>
      <c r="D4" s="37" t="s">
        <v>27</v>
      </c>
      <c r="E4" s="37" t="s">
        <v>22</v>
      </c>
      <c r="F4" s="37" t="s">
        <v>25</v>
      </c>
      <c r="G4" s="37" t="s">
        <v>24</v>
      </c>
    </row>
    <row r="5" spans="1:8" ht="12.75" customHeight="1" x14ac:dyDescent="0.25">
      <c r="A5" s="90">
        <v>45562</v>
      </c>
      <c r="B5" s="38" t="s">
        <v>77</v>
      </c>
      <c r="C5" s="39">
        <v>300000000</v>
      </c>
      <c r="D5" s="39">
        <v>0</v>
      </c>
      <c r="E5" s="38" t="s">
        <v>43</v>
      </c>
      <c r="F5" s="38" t="s">
        <v>78</v>
      </c>
      <c r="G5" s="38" t="s">
        <v>44</v>
      </c>
      <c r="H5" s="35" t="s">
        <v>179</v>
      </c>
    </row>
    <row r="6" spans="1:8" ht="12.75" hidden="1" customHeight="1" x14ac:dyDescent="0.25">
      <c r="A6" s="89">
        <v>45562</v>
      </c>
      <c r="B6" s="40" t="s">
        <v>30</v>
      </c>
      <c r="C6" s="41">
        <v>0</v>
      </c>
      <c r="D6" s="41">
        <v>300000000</v>
      </c>
      <c r="E6" s="40"/>
      <c r="F6" s="40"/>
      <c r="G6" s="40" t="s">
        <v>44</v>
      </c>
    </row>
    <row r="7" spans="1:8" ht="12.75" hidden="1" customHeight="1" x14ac:dyDescent="0.25">
      <c r="A7" s="88">
        <v>45624</v>
      </c>
      <c r="B7" s="57" t="s">
        <v>79</v>
      </c>
      <c r="C7" s="58">
        <v>4000</v>
      </c>
      <c r="D7" s="58">
        <v>0</v>
      </c>
      <c r="E7" s="57" t="s">
        <v>80</v>
      </c>
      <c r="F7" s="57" t="s">
        <v>81</v>
      </c>
      <c r="G7" s="57" t="s">
        <v>82</v>
      </c>
    </row>
    <row r="8" spans="1:8" ht="12.75" hidden="1" customHeight="1" x14ac:dyDescent="0.25">
      <c r="A8" s="88">
        <v>45624</v>
      </c>
      <c r="B8" s="57" t="s">
        <v>83</v>
      </c>
      <c r="C8" s="58">
        <v>400</v>
      </c>
      <c r="D8" s="58">
        <v>0</v>
      </c>
      <c r="E8" s="57" t="s">
        <v>80</v>
      </c>
      <c r="F8" s="57" t="s">
        <v>81</v>
      </c>
      <c r="G8" s="57" t="s">
        <v>82</v>
      </c>
    </row>
    <row r="9" spans="1:8" ht="12.75" customHeight="1" x14ac:dyDescent="0.25">
      <c r="A9" s="89">
        <v>45624</v>
      </c>
      <c r="B9" s="40" t="s">
        <v>77</v>
      </c>
      <c r="C9" s="41">
        <v>0</v>
      </c>
      <c r="D9" s="41">
        <v>4400</v>
      </c>
      <c r="E9" s="40" t="s">
        <v>43</v>
      </c>
      <c r="F9" s="40" t="s">
        <v>78</v>
      </c>
      <c r="G9" s="40" t="s">
        <v>82</v>
      </c>
      <c r="H9" s="35" t="s">
        <v>180</v>
      </c>
    </row>
    <row r="10" spans="1:8" ht="12.75" hidden="1" customHeight="1" x14ac:dyDescent="0.25">
      <c r="A10" s="88">
        <v>45624</v>
      </c>
      <c r="B10" s="57" t="s">
        <v>79</v>
      </c>
      <c r="C10" s="58">
        <v>1000</v>
      </c>
      <c r="D10" s="58">
        <v>0</v>
      </c>
      <c r="E10" s="57" t="s">
        <v>80</v>
      </c>
      <c r="F10" s="57" t="s">
        <v>81</v>
      </c>
      <c r="G10" s="57" t="s">
        <v>84</v>
      </c>
    </row>
    <row r="11" spans="1:8" ht="12.75" customHeight="1" x14ac:dyDescent="0.25">
      <c r="A11" s="89">
        <v>45624</v>
      </c>
      <c r="B11" s="40" t="s">
        <v>77</v>
      </c>
      <c r="C11" s="41">
        <v>0</v>
      </c>
      <c r="D11" s="41">
        <v>1000</v>
      </c>
      <c r="E11" s="40" t="s">
        <v>43</v>
      </c>
      <c r="F11" s="40" t="s">
        <v>78</v>
      </c>
      <c r="G11" s="40" t="s">
        <v>84</v>
      </c>
      <c r="H11" s="35" t="s">
        <v>180</v>
      </c>
    </row>
    <row r="12" spans="1:8" ht="12.75" customHeight="1" x14ac:dyDescent="0.25">
      <c r="A12" s="88">
        <v>45624</v>
      </c>
      <c r="B12" s="57" t="s">
        <v>77</v>
      </c>
      <c r="C12" s="58">
        <v>4400</v>
      </c>
      <c r="D12" s="58">
        <v>0</v>
      </c>
      <c r="E12" s="57" t="s">
        <v>43</v>
      </c>
      <c r="F12" s="57" t="s">
        <v>78</v>
      </c>
      <c r="G12" s="57" t="s">
        <v>82</v>
      </c>
      <c r="H12" s="35" t="s">
        <v>181</v>
      </c>
    </row>
    <row r="13" spans="1:8" ht="12.75" customHeight="1" x14ac:dyDescent="0.25">
      <c r="A13" s="88">
        <v>45624</v>
      </c>
      <c r="B13" s="57" t="s">
        <v>77</v>
      </c>
      <c r="C13" s="58">
        <v>1000</v>
      </c>
      <c r="D13" s="58">
        <v>0</v>
      </c>
      <c r="E13" s="57" t="s">
        <v>43</v>
      </c>
      <c r="F13" s="57" t="s">
        <v>78</v>
      </c>
      <c r="G13" s="57" t="s">
        <v>84</v>
      </c>
      <c r="H13" s="35" t="s">
        <v>182</v>
      </c>
    </row>
    <row r="14" spans="1:8" ht="12.75" hidden="1" customHeight="1" x14ac:dyDescent="0.25">
      <c r="A14" s="88">
        <v>45624</v>
      </c>
      <c r="B14" s="57" t="s">
        <v>157</v>
      </c>
      <c r="C14" s="58">
        <v>0</v>
      </c>
      <c r="D14" s="58">
        <v>4400</v>
      </c>
      <c r="E14" s="57"/>
      <c r="F14" s="57"/>
      <c r="G14" s="57" t="s">
        <v>82</v>
      </c>
    </row>
    <row r="15" spans="1:8" ht="12.75" hidden="1" customHeight="1" x14ac:dyDescent="0.25">
      <c r="A15" s="89">
        <v>45624</v>
      </c>
      <c r="B15" s="40" t="s">
        <v>157</v>
      </c>
      <c r="C15" s="41">
        <v>0</v>
      </c>
      <c r="D15" s="41">
        <v>1000</v>
      </c>
      <c r="E15" s="40"/>
      <c r="F15" s="40"/>
      <c r="G15" s="40" t="s">
        <v>84</v>
      </c>
    </row>
    <row r="16" spans="1:8" ht="12.75" hidden="1" customHeight="1" x14ac:dyDescent="0.25">
      <c r="A16" s="88">
        <v>45625</v>
      </c>
      <c r="B16" s="57" t="s">
        <v>79</v>
      </c>
      <c r="C16" s="58">
        <v>6750000</v>
      </c>
      <c r="D16" s="58">
        <v>0</v>
      </c>
      <c r="E16" s="57" t="s">
        <v>85</v>
      </c>
      <c r="F16" s="57" t="s">
        <v>86</v>
      </c>
      <c r="G16" s="57" t="s">
        <v>87</v>
      </c>
    </row>
    <row r="17" spans="1:8" ht="12.75" customHeight="1" x14ac:dyDescent="0.25">
      <c r="A17" s="89">
        <v>45625</v>
      </c>
      <c r="B17" s="40" t="s">
        <v>77</v>
      </c>
      <c r="C17" s="41">
        <v>0</v>
      </c>
      <c r="D17" s="41">
        <v>6750000</v>
      </c>
      <c r="E17" s="40" t="s">
        <v>43</v>
      </c>
      <c r="F17" s="40" t="s">
        <v>78</v>
      </c>
      <c r="G17" s="40" t="s">
        <v>87</v>
      </c>
      <c r="H17" s="35" t="s">
        <v>180</v>
      </c>
    </row>
    <row r="18" spans="1:8" ht="12.75" hidden="1" customHeight="1" x14ac:dyDescent="0.25">
      <c r="A18" s="88">
        <v>45646</v>
      </c>
      <c r="B18" s="57" t="s">
        <v>79</v>
      </c>
      <c r="C18" s="58">
        <v>54000</v>
      </c>
      <c r="D18" s="58">
        <v>0</v>
      </c>
      <c r="E18" s="57" t="s">
        <v>88</v>
      </c>
      <c r="F18" s="57" t="s">
        <v>89</v>
      </c>
      <c r="G18" s="57" t="s">
        <v>90</v>
      </c>
    </row>
    <row r="19" spans="1:8" ht="12.75" customHeight="1" x14ac:dyDescent="0.25">
      <c r="A19" s="89">
        <v>45646</v>
      </c>
      <c r="B19" s="40" t="s">
        <v>77</v>
      </c>
      <c r="C19" s="41">
        <v>0</v>
      </c>
      <c r="D19" s="41">
        <v>54000</v>
      </c>
      <c r="E19" s="40" t="s">
        <v>43</v>
      </c>
      <c r="F19" s="40" t="s">
        <v>78</v>
      </c>
      <c r="G19" s="40" t="s">
        <v>90</v>
      </c>
      <c r="H19" s="35" t="s">
        <v>180</v>
      </c>
    </row>
    <row r="20" spans="1:8" ht="12.75" customHeight="1" x14ac:dyDescent="0.25">
      <c r="A20" s="88">
        <v>45647</v>
      </c>
      <c r="B20" s="57" t="s">
        <v>77</v>
      </c>
      <c r="C20" s="58">
        <v>58766</v>
      </c>
      <c r="D20" s="58">
        <v>0</v>
      </c>
      <c r="E20" s="57" t="s">
        <v>43</v>
      </c>
      <c r="F20" s="57" t="s">
        <v>78</v>
      </c>
      <c r="G20" s="57" t="s">
        <v>155</v>
      </c>
      <c r="H20" s="35" t="s">
        <v>181</v>
      </c>
    </row>
    <row r="21" spans="1:8" ht="12.75" hidden="1" customHeight="1" x14ac:dyDescent="0.25">
      <c r="A21" s="88">
        <v>45647</v>
      </c>
      <c r="B21" s="57" t="s">
        <v>158</v>
      </c>
      <c r="C21" s="58">
        <v>10690</v>
      </c>
      <c r="D21" s="58">
        <v>0</v>
      </c>
      <c r="E21" s="57" t="s">
        <v>43</v>
      </c>
      <c r="F21" s="57" t="s">
        <v>78</v>
      </c>
      <c r="G21" s="57" t="s">
        <v>155</v>
      </c>
    </row>
    <row r="22" spans="1:8" ht="12.75" hidden="1" customHeight="1" x14ac:dyDescent="0.25">
      <c r="A22" s="89">
        <v>45647</v>
      </c>
      <c r="B22" s="40" t="s">
        <v>159</v>
      </c>
      <c r="C22" s="41">
        <v>0</v>
      </c>
      <c r="D22" s="41">
        <v>69456</v>
      </c>
      <c r="E22" s="40" t="s">
        <v>43</v>
      </c>
      <c r="F22" s="40" t="s">
        <v>78</v>
      </c>
      <c r="G22" s="40" t="s">
        <v>155</v>
      </c>
    </row>
    <row r="23" spans="1:8" ht="12.75" hidden="1" customHeight="1" x14ac:dyDescent="0.25">
      <c r="A23" s="88">
        <v>45650</v>
      </c>
      <c r="B23" s="57" t="s">
        <v>160</v>
      </c>
      <c r="C23" s="58">
        <v>19561000000</v>
      </c>
      <c r="D23" s="58">
        <v>0</v>
      </c>
      <c r="E23" s="57"/>
      <c r="F23" s="57"/>
      <c r="G23" s="57" t="s">
        <v>161</v>
      </c>
    </row>
    <row r="24" spans="1:8" ht="12.75" hidden="1" customHeight="1" x14ac:dyDescent="0.25">
      <c r="A24" s="89">
        <v>45650</v>
      </c>
      <c r="B24" s="40" t="s">
        <v>162</v>
      </c>
      <c r="C24" s="41">
        <v>0</v>
      </c>
      <c r="D24" s="41">
        <v>19561000000</v>
      </c>
      <c r="E24" s="40"/>
      <c r="F24" s="40"/>
      <c r="G24" s="40" t="s">
        <v>161</v>
      </c>
    </row>
    <row r="25" spans="1:8" ht="12.75" hidden="1" customHeight="1" x14ac:dyDescent="0.25">
      <c r="A25" s="88">
        <v>45651</v>
      </c>
      <c r="B25" s="57" t="s">
        <v>97</v>
      </c>
      <c r="C25" s="58">
        <v>9769400</v>
      </c>
      <c r="D25" s="58">
        <v>0</v>
      </c>
      <c r="E25" s="57"/>
      <c r="F25" s="57"/>
      <c r="G25" s="57" t="s">
        <v>98</v>
      </c>
    </row>
    <row r="26" spans="1:8" ht="12.75" hidden="1" customHeight="1" x14ac:dyDescent="0.25">
      <c r="A26" s="88">
        <v>45651</v>
      </c>
      <c r="B26" s="57" t="s">
        <v>83</v>
      </c>
      <c r="C26" s="58">
        <v>976940</v>
      </c>
      <c r="D26" s="58">
        <v>0</v>
      </c>
      <c r="E26" s="57" t="s">
        <v>99</v>
      </c>
      <c r="F26" s="57" t="s">
        <v>100</v>
      </c>
      <c r="G26" s="57" t="s">
        <v>98</v>
      </c>
    </row>
    <row r="27" spans="1:8" ht="12.75" hidden="1" customHeight="1" x14ac:dyDescent="0.25">
      <c r="A27" s="89">
        <v>45651</v>
      </c>
      <c r="B27" s="40" t="s">
        <v>101</v>
      </c>
      <c r="C27" s="41">
        <v>0</v>
      </c>
      <c r="D27" s="41">
        <v>10746340</v>
      </c>
      <c r="E27" s="40" t="s">
        <v>99</v>
      </c>
      <c r="F27" s="40" t="s">
        <v>100</v>
      </c>
      <c r="G27" s="40" t="s">
        <v>98</v>
      </c>
    </row>
    <row r="28" spans="1:8" ht="12.75" hidden="1" customHeight="1" x14ac:dyDescent="0.25">
      <c r="A28" s="88">
        <v>45651</v>
      </c>
      <c r="B28" s="57" t="s">
        <v>162</v>
      </c>
      <c r="C28" s="58">
        <v>19561000000</v>
      </c>
      <c r="D28" s="58">
        <v>0</v>
      </c>
      <c r="E28" s="57"/>
      <c r="F28" s="57"/>
      <c r="G28" s="57" t="s">
        <v>93</v>
      </c>
    </row>
    <row r="29" spans="1:8" ht="12.75" hidden="1" customHeight="1" x14ac:dyDescent="0.25">
      <c r="A29" s="88">
        <v>45651</v>
      </c>
      <c r="B29" s="57" t="s">
        <v>30</v>
      </c>
      <c r="C29" s="58">
        <v>0</v>
      </c>
      <c r="D29" s="58">
        <v>5659000000</v>
      </c>
      <c r="E29" s="57"/>
      <c r="F29" s="57"/>
      <c r="G29" s="57" t="s">
        <v>94</v>
      </c>
    </row>
    <row r="30" spans="1:8" ht="12.75" hidden="1" customHeight="1" x14ac:dyDescent="0.25">
      <c r="A30" s="89">
        <v>45651</v>
      </c>
      <c r="B30" s="40" t="s">
        <v>95</v>
      </c>
      <c r="C30" s="41">
        <v>0</v>
      </c>
      <c r="D30" s="41">
        <v>13902000000</v>
      </c>
      <c r="E30" s="40"/>
      <c r="F30" s="40"/>
      <c r="G30" s="40" t="s">
        <v>96</v>
      </c>
    </row>
    <row r="31" spans="1:8" ht="12.75" customHeight="1" x14ac:dyDescent="0.25">
      <c r="A31" s="88">
        <v>45652</v>
      </c>
      <c r="B31" s="57" t="s">
        <v>77</v>
      </c>
      <c r="C31" s="58">
        <v>19561000000</v>
      </c>
      <c r="D31" s="58">
        <v>0</v>
      </c>
      <c r="E31" s="57" t="s">
        <v>91</v>
      </c>
      <c r="F31" s="57" t="s">
        <v>92</v>
      </c>
      <c r="G31" s="57" t="s">
        <v>163</v>
      </c>
      <c r="H31" s="35" t="s">
        <v>183</v>
      </c>
    </row>
    <row r="32" spans="1:8" ht="12.75" hidden="1" customHeight="1" x14ac:dyDescent="0.25">
      <c r="A32" s="89">
        <v>45652</v>
      </c>
      <c r="B32" s="40" t="s">
        <v>160</v>
      </c>
      <c r="C32" s="41">
        <v>0</v>
      </c>
      <c r="D32" s="41">
        <v>19561000000</v>
      </c>
      <c r="E32" s="40"/>
      <c r="F32" s="40"/>
      <c r="G32" s="40" t="s">
        <v>163</v>
      </c>
    </row>
    <row r="33" spans="1:8" ht="12.75" customHeight="1" x14ac:dyDescent="0.25">
      <c r="A33" s="88">
        <v>45652</v>
      </c>
      <c r="B33" s="57" t="s">
        <v>77</v>
      </c>
      <c r="C33" s="58">
        <v>19561000000</v>
      </c>
      <c r="D33" s="58">
        <v>0</v>
      </c>
      <c r="E33" s="57" t="s">
        <v>102</v>
      </c>
      <c r="F33" s="57" t="s">
        <v>103</v>
      </c>
      <c r="G33" s="57" t="s">
        <v>104</v>
      </c>
      <c r="H33" s="35" t="s">
        <v>184</v>
      </c>
    </row>
    <row r="34" spans="1:8" ht="12.75" customHeight="1" x14ac:dyDescent="0.25">
      <c r="A34" s="89">
        <v>45652</v>
      </c>
      <c r="B34" s="40" t="s">
        <v>77</v>
      </c>
      <c r="C34" s="41">
        <v>0</v>
      </c>
      <c r="D34" s="41">
        <v>19561000000</v>
      </c>
      <c r="E34" s="40" t="s">
        <v>91</v>
      </c>
      <c r="F34" s="40" t="s">
        <v>92</v>
      </c>
      <c r="G34" s="40" t="s">
        <v>104</v>
      </c>
      <c r="H34" s="35" t="s">
        <v>184</v>
      </c>
    </row>
    <row r="35" spans="1:8" ht="12.75" customHeight="1" x14ac:dyDescent="0.25">
      <c r="A35" s="88">
        <v>45653</v>
      </c>
      <c r="B35" s="57" t="s">
        <v>77</v>
      </c>
      <c r="C35" s="58">
        <v>5000000000</v>
      </c>
      <c r="D35" s="58">
        <v>0</v>
      </c>
      <c r="E35" s="57" t="s">
        <v>102</v>
      </c>
      <c r="F35" s="57" t="s">
        <v>103</v>
      </c>
      <c r="G35" s="57" t="s">
        <v>111</v>
      </c>
      <c r="H35" s="35" t="s">
        <v>184</v>
      </c>
    </row>
    <row r="36" spans="1:8" ht="12.75" customHeight="1" x14ac:dyDescent="0.25">
      <c r="A36" s="89">
        <v>45653</v>
      </c>
      <c r="B36" s="40" t="s">
        <v>77</v>
      </c>
      <c r="C36" s="41">
        <v>0</v>
      </c>
      <c r="D36" s="41">
        <v>5000000000</v>
      </c>
      <c r="E36" s="40" t="s">
        <v>105</v>
      </c>
      <c r="F36" s="40" t="s">
        <v>106</v>
      </c>
      <c r="G36" s="40" t="s">
        <v>111</v>
      </c>
      <c r="H36" s="35" t="s">
        <v>184</v>
      </c>
    </row>
    <row r="37" spans="1:8" ht="12.75" hidden="1" customHeight="1" x14ac:dyDescent="0.25">
      <c r="A37" s="88">
        <v>45653</v>
      </c>
      <c r="B37" s="57" t="s">
        <v>112</v>
      </c>
      <c r="C37" s="58">
        <v>14343826</v>
      </c>
      <c r="D37" s="58">
        <v>0</v>
      </c>
      <c r="E37" s="57" t="s">
        <v>113</v>
      </c>
      <c r="F37" s="57" t="s">
        <v>114</v>
      </c>
      <c r="G37" s="57" t="s">
        <v>115</v>
      </c>
    </row>
    <row r="38" spans="1:8" ht="12.75" hidden="1" customHeight="1" x14ac:dyDescent="0.25">
      <c r="A38" s="88">
        <v>45653</v>
      </c>
      <c r="B38" s="57" t="s">
        <v>116</v>
      </c>
      <c r="C38" s="58">
        <v>180383434</v>
      </c>
      <c r="D38" s="58">
        <v>0</v>
      </c>
      <c r="E38" s="57" t="s">
        <v>113</v>
      </c>
      <c r="F38" s="57" t="s">
        <v>114</v>
      </c>
      <c r="G38" s="57" t="s">
        <v>115</v>
      </c>
    </row>
    <row r="39" spans="1:8" ht="12.75" customHeight="1" x14ac:dyDescent="0.25">
      <c r="A39" s="89">
        <v>45653</v>
      </c>
      <c r="B39" s="40" t="s">
        <v>77</v>
      </c>
      <c r="C39" s="41">
        <v>0</v>
      </c>
      <c r="D39" s="41">
        <v>194727260</v>
      </c>
      <c r="E39" s="40" t="s">
        <v>102</v>
      </c>
      <c r="F39" s="40" t="s">
        <v>103</v>
      </c>
      <c r="G39" s="40" t="s">
        <v>115</v>
      </c>
      <c r="H39" s="35" t="s">
        <v>189</v>
      </c>
    </row>
    <row r="40" spans="1:8" ht="12.75" hidden="1" customHeight="1" x14ac:dyDescent="0.25">
      <c r="A40" s="88">
        <v>45653</v>
      </c>
      <c r="B40" s="57" t="s">
        <v>117</v>
      </c>
      <c r="C40" s="58">
        <v>22150000000</v>
      </c>
      <c r="D40" s="58">
        <v>0</v>
      </c>
      <c r="E40" s="57"/>
      <c r="F40" s="57"/>
      <c r="G40" s="57" t="s">
        <v>118</v>
      </c>
    </row>
    <row r="41" spans="1:8" ht="12.75" customHeight="1" x14ac:dyDescent="0.25">
      <c r="A41" s="89">
        <v>45653</v>
      </c>
      <c r="B41" s="40" t="s">
        <v>77</v>
      </c>
      <c r="C41" s="41">
        <v>0</v>
      </c>
      <c r="D41" s="41">
        <v>22150000000</v>
      </c>
      <c r="E41" s="40" t="s">
        <v>102</v>
      </c>
      <c r="F41" s="40" t="s">
        <v>103</v>
      </c>
      <c r="G41" s="40" t="s">
        <v>118</v>
      </c>
      <c r="H41" s="35" t="s">
        <v>186</v>
      </c>
    </row>
    <row r="42" spans="1:8" ht="12.75" hidden="1" customHeight="1" x14ac:dyDescent="0.25">
      <c r="A42" s="88">
        <v>45653</v>
      </c>
      <c r="B42" s="57" t="s">
        <v>117</v>
      </c>
      <c r="C42" s="58">
        <v>564814700</v>
      </c>
      <c r="D42" s="58">
        <v>0</v>
      </c>
      <c r="E42" s="57"/>
      <c r="F42" s="57"/>
      <c r="G42" s="57" t="s">
        <v>119</v>
      </c>
    </row>
    <row r="43" spans="1:8" ht="12.75" customHeight="1" x14ac:dyDescent="0.25">
      <c r="A43" s="89">
        <v>45653</v>
      </c>
      <c r="B43" s="40" t="s">
        <v>77</v>
      </c>
      <c r="C43" s="41">
        <v>0</v>
      </c>
      <c r="D43" s="41">
        <v>564814700</v>
      </c>
      <c r="E43" s="40" t="s">
        <v>102</v>
      </c>
      <c r="F43" s="40" t="s">
        <v>103</v>
      </c>
      <c r="G43" s="40" t="s">
        <v>119</v>
      </c>
      <c r="H43" s="35" t="s">
        <v>187</v>
      </c>
    </row>
    <row r="44" spans="1:8" ht="12.75" hidden="1" customHeight="1" x14ac:dyDescent="0.25">
      <c r="A44" s="88">
        <v>45653</v>
      </c>
      <c r="B44" s="57" t="s">
        <v>101</v>
      </c>
      <c r="C44" s="58">
        <v>10746340</v>
      </c>
      <c r="D44" s="58">
        <v>0</v>
      </c>
      <c r="E44" s="57" t="s">
        <v>99</v>
      </c>
      <c r="F44" s="57" t="s">
        <v>100</v>
      </c>
      <c r="G44" s="57" t="s">
        <v>98</v>
      </c>
    </row>
    <row r="45" spans="1:8" ht="12.75" hidden="1" customHeight="1" x14ac:dyDescent="0.25">
      <c r="A45" s="88">
        <v>45653</v>
      </c>
      <c r="B45" s="57" t="s">
        <v>97</v>
      </c>
      <c r="C45" s="58">
        <v>96025280</v>
      </c>
      <c r="D45" s="58">
        <v>0</v>
      </c>
      <c r="E45" s="57"/>
      <c r="F45" s="57"/>
      <c r="G45" s="57" t="s">
        <v>98</v>
      </c>
    </row>
    <row r="46" spans="1:8" ht="12.75" customHeight="1" x14ac:dyDescent="0.25">
      <c r="A46" s="89">
        <v>45653</v>
      </c>
      <c r="B46" s="40" t="s">
        <v>77</v>
      </c>
      <c r="C46" s="41">
        <v>0</v>
      </c>
      <c r="D46" s="41">
        <v>106771620</v>
      </c>
      <c r="E46" s="40" t="s">
        <v>102</v>
      </c>
      <c r="F46" s="40" t="s">
        <v>103</v>
      </c>
      <c r="G46" s="40" t="s">
        <v>98</v>
      </c>
      <c r="H46" s="35" t="s">
        <v>188</v>
      </c>
    </row>
    <row r="47" spans="1:8" ht="12.75" hidden="1" customHeight="1" x14ac:dyDescent="0.25">
      <c r="A47" s="88">
        <v>45653</v>
      </c>
      <c r="B47" s="57" t="s">
        <v>79</v>
      </c>
      <c r="C47" s="58">
        <v>1000</v>
      </c>
      <c r="D47" s="58">
        <v>0</v>
      </c>
      <c r="E47" s="57" t="s">
        <v>120</v>
      </c>
      <c r="F47" s="57" t="s">
        <v>121</v>
      </c>
      <c r="G47" s="57" t="s">
        <v>122</v>
      </c>
    </row>
    <row r="48" spans="1:8" ht="12.75" customHeight="1" x14ac:dyDescent="0.25">
      <c r="A48" s="89">
        <v>45653</v>
      </c>
      <c r="B48" s="40" t="s">
        <v>77</v>
      </c>
      <c r="C48" s="41">
        <v>0</v>
      </c>
      <c r="D48" s="41">
        <v>1000</v>
      </c>
      <c r="E48" s="40" t="s">
        <v>102</v>
      </c>
      <c r="F48" s="40" t="s">
        <v>103</v>
      </c>
      <c r="G48" s="40" t="s">
        <v>122</v>
      </c>
      <c r="H48" s="35" t="s">
        <v>180</v>
      </c>
    </row>
    <row r="49" spans="1:8" ht="12.75" hidden="1" customHeight="1" x14ac:dyDescent="0.25">
      <c r="A49" s="88">
        <v>45653</v>
      </c>
      <c r="B49" s="57" t="s">
        <v>117</v>
      </c>
      <c r="C49" s="58">
        <v>9000000</v>
      </c>
      <c r="D49" s="58">
        <v>0</v>
      </c>
      <c r="E49" s="57"/>
      <c r="F49" s="57"/>
      <c r="G49" s="57" t="s">
        <v>123</v>
      </c>
    </row>
    <row r="50" spans="1:8" ht="12.75" hidden="1" customHeight="1" x14ac:dyDescent="0.25">
      <c r="A50" s="88">
        <v>45653</v>
      </c>
      <c r="B50" s="57" t="s">
        <v>117</v>
      </c>
      <c r="C50" s="58">
        <v>900000</v>
      </c>
      <c r="D50" s="58">
        <v>0</v>
      </c>
      <c r="E50" s="57"/>
      <c r="F50" s="57"/>
      <c r="G50" s="57" t="s">
        <v>123</v>
      </c>
    </row>
    <row r="51" spans="1:8" ht="12.75" hidden="1" customHeight="1" x14ac:dyDescent="0.25">
      <c r="A51" s="89">
        <v>45653</v>
      </c>
      <c r="B51" s="40" t="s">
        <v>101</v>
      </c>
      <c r="C51" s="41">
        <v>0</v>
      </c>
      <c r="D51" s="41">
        <v>9900000</v>
      </c>
      <c r="E51" s="40" t="s">
        <v>99</v>
      </c>
      <c r="F51" s="40" t="s">
        <v>100</v>
      </c>
      <c r="G51" s="40" t="s">
        <v>123</v>
      </c>
    </row>
    <row r="52" spans="1:8" ht="12.75" customHeight="1" x14ac:dyDescent="0.25">
      <c r="A52" s="88">
        <v>45653</v>
      </c>
      <c r="B52" s="57" t="s">
        <v>77</v>
      </c>
      <c r="C52" s="58">
        <v>5000000000</v>
      </c>
      <c r="D52" s="58">
        <v>0</v>
      </c>
      <c r="E52" s="57" t="s">
        <v>105</v>
      </c>
      <c r="F52" s="57" t="s">
        <v>106</v>
      </c>
      <c r="G52" s="57" t="s">
        <v>107</v>
      </c>
      <c r="H52" s="35" t="s">
        <v>185</v>
      </c>
    </row>
    <row r="53" spans="1:8" ht="12.75" hidden="1" customHeight="1" x14ac:dyDescent="0.25">
      <c r="A53" s="89">
        <v>45653</v>
      </c>
      <c r="B53" s="40" t="s">
        <v>108</v>
      </c>
      <c r="C53" s="41">
        <v>0</v>
      </c>
      <c r="D53" s="41">
        <v>5000000000</v>
      </c>
      <c r="E53" s="40" t="s">
        <v>109</v>
      </c>
      <c r="F53" s="40" t="s">
        <v>110</v>
      </c>
      <c r="G53" s="40" t="s">
        <v>107</v>
      </c>
    </row>
    <row r="54" spans="1:8" ht="12.75" hidden="1" customHeight="1" x14ac:dyDescent="0.25">
      <c r="A54" s="90">
        <v>45656</v>
      </c>
      <c r="B54" s="38" t="s">
        <v>117</v>
      </c>
      <c r="C54" s="39">
        <v>60000000</v>
      </c>
      <c r="D54" s="39">
        <v>0</v>
      </c>
      <c r="E54" s="38"/>
      <c r="F54" s="38"/>
      <c r="G54" s="38" t="s">
        <v>125</v>
      </c>
    </row>
    <row r="55" spans="1:8" ht="12.75" hidden="1" customHeight="1" x14ac:dyDescent="0.25">
      <c r="A55" s="88">
        <v>45656</v>
      </c>
      <c r="B55" s="57" t="s">
        <v>117</v>
      </c>
      <c r="C55" s="58">
        <v>6000000</v>
      </c>
      <c r="D55" s="58">
        <v>0</v>
      </c>
      <c r="E55" s="57"/>
      <c r="F55" s="57"/>
      <c r="G55" s="57" t="s">
        <v>125</v>
      </c>
    </row>
    <row r="56" spans="1:8" ht="12.75" hidden="1" customHeight="1" x14ac:dyDescent="0.25">
      <c r="A56" s="89">
        <v>45656</v>
      </c>
      <c r="B56" s="40" t="s">
        <v>101</v>
      </c>
      <c r="C56" s="41">
        <v>0</v>
      </c>
      <c r="D56" s="41">
        <v>66000000</v>
      </c>
      <c r="E56" s="40" t="s">
        <v>126</v>
      </c>
      <c r="F56" s="40" t="s">
        <v>127</v>
      </c>
      <c r="G56" s="40" t="s">
        <v>125</v>
      </c>
    </row>
    <row r="57" spans="1:8" ht="12.75" hidden="1" customHeight="1" x14ac:dyDescent="0.25">
      <c r="A57" s="90">
        <v>45656</v>
      </c>
      <c r="B57" s="38" t="s">
        <v>117</v>
      </c>
      <c r="C57" s="39">
        <v>60000000</v>
      </c>
      <c r="D57" s="39">
        <v>0</v>
      </c>
      <c r="E57" s="38"/>
      <c r="F57" s="38"/>
      <c r="G57" s="38" t="s">
        <v>128</v>
      </c>
    </row>
    <row r="58" spans="1:8" ht="12.75" hidden="1" customHeight="1" x14ac:dyDescent="0.25">
      <c r="A58" s="88">
        <v>45656</v>
      </c>
      <c r="B58" s="57" t="s">
        <v>117</v>
      </c>
      <c r="C58" s="58">
        <v>6000000</v>
      </c>
      <c r="D58" s="58">
        <v>0</v>
      </c>
      <c r="E58" s="57"/>
      <c r="F58" s="57"/>
      <c r="G58" s="57" t="s">
        <v>128</v>
      </c>
    </row>
    <row r="59" spans="1:8" ht="12.75" hidden="1" customHeight="1" x14ac:dyDescent="0.25">
      <c r="A59" s="89">
        <v>45656</v>
      </c>
      <c r="B59" s="40" t="s">
        <v>101</v>
      </c>
      <c r="C59" s="41">
        <v>0</v>
      </c>
      <c r="D59" s="41">
        <v>66000000</v>
      </c>
      <c r="E59" s="40" t="s">
        <v>129</v>
      </c>
      <c r="F59" s="40" t="s">
        <v>130</v>
      </c>
      <c r="G59" s="40" t="s">
        <v>128</v>
      </c>
    </row>
    <row r="60" spans="1:8" ht="12.75" hidden="1" customHeight="1" x14ac:dyDescent="0.25">
      <c r="A60" s="90">
        <v>45657</v>
      </c>
      <c r="B60" s="38" t="s">
        <v>117</v>
      </c>
      <c r="C60" s="39">
        <v>100000000</v>
      </c>
      <c r="D60" s="39">
        <v>0</v>
      </c>
      <c r="E60" s="38"/>
      <c r="F60" s="38"/>
      <c r="G60" s="38" t="s">
        <v>131</v>
      </c>
    </row>
    <row r="61" spans="1:8" ht="12.75" hidden="1" customHeight="1" x14ac:dyDescent="0.25">
      <c r="A61" s="88">
        <v>45657</v>
      </c>
      <c r="B61" s="57" t="s">
        <v>117</v>
      </c>
      <c r="C61" s="58">
        <v>10000000</v>
      </c>
      <c r="D61" s="58">
        <v>0</v>
      </c>
      <c r="E61" s="57"/>
      <c r="F61" s="57"/>
      <c r="G61" s="57" t="s">
        <v>131</v>
      </c>
    </row>
    <row r="62" spans="1:8" ht="12.75" hidden="1" customHeight="1" x14ac:dyDescent="0.25">
      <c r="A62" s="89">
        <v>45657</v>
      </c>
      <c r="B62" s="40" t="s">
        <v>101</v>
      </c>
      <c r="C62" s="41">
        <v>0</v>
      </c>
      <c r="D62" s="41">
        <v>110000000</v>
      </c>
      <c r="E62" s="40" t="s">
        <v>132</v>
      </c>
      <c r="F62" s="40" t="s">
        <v>133</v>
      </c>
      <c r="G62" s="40" t="s">
        <v>131</v>
      </c>
    </row>
    <row r="63" spans="1:8" ht="12.75" hidden="1" customHeight="1" x14ac:dyDescent="0.25">
      <c r="A63" s="90">
        <v>45657</v>
      </c>
      <c r="B63" s="38" t="s">
        <v>134</v>
      </c>
      <c r="C63" s="39">
        <v>4956521</v>
      </c>
      <c r="D63" s="39">
        <v>0</v>
      </c>
      <c r="E63" s="38" t="s">
        <v>135</v>
      </c>
      <c r="F63" s="38" t="s">
        <v>136</v>
      </c>
      <c r="G63" s="38" t="s">
        <v>137</v>
      </c>
    </row>
    <row r="64" spans="1:8" ht="12.75" hidden="1" customHeight="1" x14ac:dyDescent="0.25">
      <c r="A64" s="88">
        <v>45657</v>
      </c>
      <c r="B64" s="57" t="s">
        <v>138</v>
      </c>
      <c r="C64" s="58">
        <v>0</v>
      </c>
      <c r="D64" s="58">
        <v>4956521</v>
      </c>
      <c r="E64" s="57" t="s">
        <v>135</v>
      </c>
      <c r="F64" s="57" t="s">
        <v>136</v>
      </c>
      <c r="G64" s="57" t="s">
        <v>137</v>
      </c>
    </row>
    <row r="65" spans="1:7" ht="12.75" hidden="1" customHeight="1" x14ac:dyDescent="0.25">
      <c r="A65" s="88">
        <v>45657</v>
      </c>
      <c r="B65" s="57" t="s">
        <v>139</v>
      </c>
      <c r="C65" s="58">
        <v>652173</v>
      </c>
      <c r="D65" s="58">
        <v>0</v>
      </c>
      <c r="E65" s="57" t="s">
        <v>140</v>
      </c>
      <c r="F65" s="57" t="s">
        <v>141</v>
      </c>
      <c r="G65" s="57" t="s">
        <v>142</v>
      </c>
    </row>
    <row r="66" spans="1:7" ht="12.75" hidden="1" customHeight="1" x14ac:dyDescent="0.25">
      <c r="A66" s="88">
        <v>45657</v>
      </c>
      <c r="B66" s="57" t="s">
        <v>143</v>
      </c>
      <c r="C66" s="58">
        <v>0</v>
      </c>
      <c r="D66" s="58">
        <v>652173</v>
      </c>
      <c r="E66" s="57" t="s">
        <v>140</v>
      </c>
      <c r="F66" s="57" t="s">
        <v>141</v>
      </c>
      <c r="G66" s="57" t="s">
        <v>142</v>
      </c>
    </row>
    <row r="67" spans="1:7" ht="12.75" hidden="1" customHeight="1" x14ac:dyDescent="0.25">
      <c r="A67" s="88">
        <v>45657</v>
      </c>
      <c r="B67" s="57" t="s">
        <v>144</v>
      </c>
      <c r="C67" s="58">
        <v>1086956</v>
      </c>
      <c r="D67" s="58">
        <v>0</v>
      </c>
      <c r="E67" s="57" t="s">
        <v>145</v>
      </c>
      <c r="F67" s="57" t="s">
        <v>146</v>
      </c>
      <c r="G67" s="57" t="s">
        <v>147</v>
      </c>
    </row>
    <row r="68" spans="1:7" ht="12.75" hidden="1" customHeight="1" x14ac:dyDescent="0.25">
      <c r="A68" s="89">
        <v>45657</v>
      </c>
      <c r="B68" s="40" t="s">
        <v>148</v>
      </c>
      <c r="C68" s="41">
        <v>0</v>
      </c>
      <c r="D68" s="41">
        <v>1086956</v>
      </c>
      <c r="E68" s="40" t="s">
        <v>145</v>
      </c>
      <c r="F68" s="40" t="s">
        <v>146</v>
      </c>
      <c r="G68" s="40" t="s">
        <v>147</v>
      </c>
    </row>
    <row r="69" spans="1:7" ht="12.75" hidden="1" customHeight="1" x14ac:dyDescent="0.25">
      <c r="A69" s="90">
        <v>45657</v>
      </c>
      <c r="B69" s="38" t="s">
        <v>149</v>
      </c>
      <c r="C69" s="39">
        <v>3278688</v>
      </c>
      <c r="D69" s="39">
        <v>0</v>
      </c>
      <c r="E69" s="38" t="s">
        <v>109</v>
      </c>
      <c r="F69" s="38" t="s">
        <v>110</v>
      </c>
      <c r="G69" s="38" t="s">
        <v>150</v>
      </c>
    </row>
    <row r="70" spans="1:7" ht="12.75" hidden="1" customHeight="1" x14ac:dyDescent="0.25">
      <c r="A70" s="88">
        <v>45657</v>
      </c>
      <c r="B70" s="57" t="s">
        <v>124</v>
      </c>
      <c r="C70" s="58">
        <v>0</v>
      </c>
      <c r="D70" s="58">
        <v>3278688</v>
      </c>
      <c r="E70" s="57" t="s">
        <v>109</v>
      </c>
      <c r="F70" s="57" t="s">
        <v>110</v>
      </c>
      <c r="G70" s="57" t="s">
        <v>150</v>
      </c>
    </row>
    <row r="71" spans="1:7" ht="12.75" hidden="1" customHeight="1" x14ac:dyDescent="0.25">
      <c r="A71" s="88">
        <v>45657</v>
      </c>
      <c r="B71" s="57" t="s">
        <v>149</v>
      </c>
      <c r="C71" s="58">
        <v>293039</v>
      </c>
      <c r="D71" s="58">
        <v>0</v>
      </c>
      <c r="E71" s="57" t="s">
        <v>109</v>
      </c>
      <c r="F71" s="57" t="s">
        <v>110</v>
      </c>
      <c r="G71" s="57" t="s">
        <v>164</v>
      </c>
    </row>
    <row r="72" spans="1:7" ht="12.75" hidden="1" customHeight="1" x14ac:dyDescent="0.25">
      <c r="A72" s="89">
        <v>45657</v>
      </c>
      <c r="B72" s="40" t="s">
        <v>124</v>
      </c>
      <c r="C72" s="41">
        <v>0</v>
      </c>
      <c r="D72" s="41">
        <v>293039</v>
      </c>
      <c r="E72" s="40" t="s">
        <v>109</v>
      </c>
      <c r="F72" s="40" t="s">
        <v>110</v>
      </c>
      <c r="G72" s="40" t="s">
        <v>164</v>
      </c>
    </row>
    <row r="73" spans="1:7" ht="12.75" hidden="1" customHeight="1" x14ac:dyDescent="0.25">
      <c r="A73" s="90">
        <v>45657</v>
      </c>
      <c r="B73" s="38" t="s">
        <v>149</v>
      </c>
      <c r="C73" s="39">
        <v>193835</v>
      </c>
      <c r="D73" s="39">
        <v>0</v>
      </c>
      <c r="E73" s="38" t="s">
        <v>113</v>
      </c>
      <c r="F73" s="38" t="s">
        <v>114</v>
      </c>
      <c r="G73" s="38" t="s">
        <v>115</v>
      </c>
    </row>
    <row r="74" spans="1:7" ht="12.75" hidden="1" customHeight="1" x14ac:dyDescent="0.25">
      <c r="A74" s="89">
        <v>45657</v>
      </c>
      <c r="B74" s="40" t="s">
        <v>112</v>
      </c>
      <c r="C74" s="41">
        <v>0</v>
      </c>
      <c r="D74" s="41">
        <v>193835</v>
      </c>
      <c r="E74" s="40" t="s">
        <v>113</v>
      </c>
      <c r="F74" s="40" t="s">
        <v>114</v>
      </c>
      <c r="G74" s="40" t="s">
        <v>115</v>
      </c>
    </row>
    <row r="75" spans="1:7" ht="12.75" hidden="1" customHeight="1" x14ac:dyDescent="0.25">
      <c r="A75" s="90">
        <v>45657</v>
      </c>
      <c r="B75" s="38" t="s">
        <v>165</v>
      </c>
      <c r="C75" s="39">
        <v>5000000</v>
      </c>
      <c r="D75" s="39">
        <v>0</v>
      </c>
      <c r="E75" s="38" t="s">
        <v>132</v>
      </c>
      <c r="F75" s="38" t="s">
        <v>133</v>
      </c>
      <c r="G75" s="38" t="s">
        <v>166</v>
      </c>
    </row>
    <row r="76" spans="1:7" ht="12.75" hidden="1" customHeight="1" x14ac:dyDescent="0.25">
      <c r="A76" s="88">
        <v>45657</v>
      </c>
      <c r="B76" s="57" t="s">
        <v>167</v>
      </c>
      <c r="C76" s="58">
        <v>0</v>
      </c>
      <c r="D76" s="58">
        <v>5000000</v>
      </c>
      <c r="E76" s="57" t="s">
        <v>132</v>
      </c>
      <c r="F76" s="57" t="s">
        <v>133</v>
      </c>
      <c r="G76" s="57" t="s">
        <v>166</v>
      </c>
    </row>
    <row r="77" spans="1:7" ht="12.75" hidden="1" customHeight="1" x14ac:dyDescent="0.25">
      <c r="A77" s="88">
        <v>45657</v>
      </c>
      <c r="B77" s="57" t="s">
        <v>169</v>
      </c>
      <c r="C77" s="58">
        <v>20000000</v>
      </c>
      <c r="D77" s="58">
        <v>0</v>
      </c>
      <c r="E77" s="57" t="s">
        <v>132</v>
      </c>
      <c r="F77" s="57" t="s">
        <v>133</v>
      </c>
      <c r="G77" s="57" t="s">
        <v>171</v>
      </c>
    </row>
    <row r="78" spans="1:7" ht="12.75" hidden="1" customHeight="1" x14ac:dyDescent="0.25">
      <c r="A78" s="89">
        <v>45657</v>
      </c>
      <c r="B78" s="40" t="s">
        <v>170</v>
      </c>
      <c r="C78" s="41">
        <v>0</v>
      </c>
      <c r="D78" s="41">
        <v>20000000</v>
      </c>
      <c r="E78" s="40" t="s">
        <v>132</v>
      </c>
      <c r="F78" s="40" t="s">
        <v>133</v>
      </c>
      <c r="G78" s="40" t="s">
        <v>171</v>
      </c>
    </row>
    <row r="79" spans="1:7" ht="12.75" hidden="1" customHeight="1" x14ac:dyDescent="0.25">
      <c r="A79" s="90">
        <v>45657</v>
      </c>
      <c r="B79" s="38" t="s">
        <v>172</v>
      </c>
      <c r="C79" s="39">
        <v>74751</v>
      </c>
      <c r="D79" s="39">
        <v>0</v>
      </c>
      <c r="E79" s="38" t="s">
        <v>102</v>
      </c>
      <c r="F79" s="38" t="s">
        <v>103</v>
      </c>
      <c r="G79" s="38" t="s">
        <v>174</v>
      </c>
    </row>
    <row r="80" spans="1:7" ht="12.75" hidden="1" customHeight="1" x14ac:dyDescent="0.25">
      <c r="A80" s="89">
        <v>45657</v>
      </c>
      <c r="B80" s="40" t="s">
        <v>173</v>
      </c>
      <c r="C80" s="41">
        <v>0</v>
      </c>
      <c r="D80" s="41">
        <v>74751</v>
      </c>
      <c r="E80" s="40" t="s">
        <v>102</v>
      </c>
      <c r="F80" s="40" t="s">
        <v>103</v>
      </c>
      <c r="G80" s="40" t="s">
        <v>174</v>
      </c>
    </row>
    <row r="81" spans="1:7" ht="12.75" hidden="1" customHeight="1" x14ac:dyDescent="0.25">
      <c r="A81" s="90">
        <v>45657</v>
      </c>
      <c r="B81" s="38" t="s">
        <v>175</v>
      </c>
      <c r="C81" s="39">
        <v>361</v>
      </c>
      <c r="D81" s="39">
        <v>0</v>
      </c>
      <c r="E81" s="38"/>
      <c r="F81" s="38"/>
      <c r="G81" s="38" t="s">
        <v>178</v>
      </c>
    </row>
    <row r="82" spans="1:7" ht="12.75" hidden="1" customHeight="1" x14ac:dyDescent="0.25">
      <c r="A82" s="88">
        <v>45657</v>
      </c>
      <c r="B82" s="57" t="s">
        <v>176</v>
      </c>
      <c r="C82" s="58">
        <v>882470</v>
      </c>
      <c r="D82" s="58">
        <v>0</v>
      </c>
      <c r="E82" s="57"/>
      <c r="F82" s="57"/>
      <c r="G82" s="57" t="s">
        <v>178</v>
      </c>
    </row>
    <row r="83" spans="1:7" ht="12.75" hidden="1" customHeight="1" x14ac:dyDescent="0.25">
      <c r="A83" s="89">
        <v>45657</v>
      </c>
      <c r="B83" s="40" t="s">
        <v>177</v>
      </c>
      <c r="C83" s="41">
        <v>0</v>
      </c>
      <c r="D83" s="41">
        <v>882831</v>
      </c>
      <c r="E83" s="40"/>
      <c r="F83" s="40"/>
      <c r="G83" s="40" t="s">
        <v>178</v>
      </c>
    </row>
    <row r="84" spans="1:7" ht="12.75" hidden="1" customHeight="1" x14ac:dyDescent="0.25">
      <c r="C84" s="59">
        <f>SUM(C5:C83)</f>
        <v>111866263970</v>
      </c>
      <c r="D84" s="59">
        <f>SUM(D5:D83)</f>
        <v>111866263970</v>
      </c>
      <c r="E84" s="30" t="b">
        <f>C84=D84</f>
        <v>1</v>
      </c>
    </row>
  </sheetData>
  <autoFilter ref="A4:G84">
    <filterColumn colId="1">
      <filters>
        <filter val="보통예금"/>
      </filters>
    </filterColumn>
  </autoFilter>
  <mergeCells count="1">
    <mergeCell ref="A1:G1"/>
  </mergeCells>
  <phoneticPr fontId="1" type="noConversion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BS</vt:lpstr>
      <vt:lpstr>IS</vt:lpstr>
      <vt:lpstr>분개장</vt:lpstr>
      <vt:lpstr>BS!Print_Area</vt:lpstr>
      <vt:lpstr>IS!Print_Area</vt:lpstr>
      <vt:lpstr>분개장!Print_Area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김영숙/</dc:creator>
  <cp:lastModifiedBy>user</cp:lastModifiedBy>
  <dcterms:created xsi:type="dcterms:W3CDTF">2022-02-10T00:52:05Z</dcterms:created>
  <dcterms:modified xsi:type="dcterms:W3CDTF">2025-03-06T10:34:23Z</dcterms:modified>
</cp:coreProperties>
</file>