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본부3팀-공용\4.진행사업\9. 사12 인수인계\경북도청이전신도시 화인 오피스 분양관리신탁\★공매\2. 진행\"/>
    </mc:Choice>
  </mc:AlternateContent>
  <xr:revisionPtr revIDLastSave="0" documentId="8_{8CCDB548-3F22-4774-B97A-9E8BE897F107}" xr6:coauthVersionLast="36" xr6:coauthVersionMax="36" xr10:uidLastSave="{00000000-0000-0000-0000-000000000000}"/>
  <bookViews>
    <workbookView xWindow="-28920" yWindow="-120" windowWidth="29040" windowHeight="15840" xr2:uid="{00000000-000D-0000-FFFF-FFFF00000000}"/>
  </bookViews>
  <sheets>
    <sheet name="1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L3" i="1" s="1"/>
  <c r="G3" i="1"/>
  <c r="K3" i="1" s="1"/>
  <c r="E3" i="1"/>
  <c r="H4" i="1" l="1"/>
  <c r="L4" i="1" s="1"/>
  <c r="M4" i="1" s="1"/>
  <c r="H5" i="1"/>
  <c r="L5" i="1" s="1"/>
  <c r="M5" i="1" s="1"/>
  <c r="H6" i="1"/>
  <c r="L6" i="1" s="1"/>
  <c r="M6" i="1" s="1"/>
  <c r="H7" i="1"/>
  <c r="L7" i="1" s="1"/>
  <c r="M7" i="1" s="1"/>
  <c r="H8" i="1"/>
  <c r="L8" i="1" s="1"/>
  <c r="M8" i="1" s="1"/>
  <c r="H9" i="1"/>
  <c r="L9" i="1" s="1"/>
  <c r="M9" i="1" s="1"/>
  <c r="H10" i="1"/>
  <c r="L10" i="1" s="1"/>
  <c r="M10" i="1" s="1"/>
  <c r="H11" i="1"/>
  <c r="L11" i="1" s="1"/>
  <c r="M11" i="1" s="1"/>
  <c r="H12" i="1"/>
  <c r="L12" i="1" s="1"/>
  <c r="M12" i="1" s="1"/>
  <c r="H13" i="1"/>
  <c r="L13" i="1" s="1"/>
  <c r="M13" i="1" s="1"/>
  <c r="H14" i="1"/>
  <c r="L14" i="1" s="1"/>
  <c r="M14" i="1" s="1"/>
  <c r="H15" i="1"/>
  <c r="I15" i="1" s="1"/>
  <c r="H16" i="1"/>
  <c r="I16" i="1" s="1"/>
  <c r="H17" i="1"/>
  <c r="I17" i="1" s="1"/>
  <c r="H18" i="1"/>
  <c r="I18" i="1" s="1"/>
  <c r="H19" i="1"/>
  <c r="I19" i="1" s="1"/>
  <c r="M3" i="1"/>
  <c r="G4" i="1"/>
  <c r="K4" i="1" s="1"/>
  <c r="G5" i="1"/>
  <c r="K5" i="1" s="1"/>
  <c r="G6" i="1"/>
  <c r="K6" i="1" s="1"/>
  <c r="O6" i="1" s="1"/>
  <c r="S6" i="1" s="1"/>
  <c r="W6" i="1" s="1"/>
  <c r="G7" i="1"/>
  <c r="K7" i="1" s="1"/>
  <c r="G8" i="1"/>
  <c r="K8" i="1" s="1"/>
  <c r="G9" i="1"/>
  <c r="K9" i="1" s="1"/>
  <c r="G10" i="1"/>
  <c r="K10" i="1" s="1"/>
  <c r="O10" i="1" s="1"/>
  <c r="S10" i="1" s="1"/>
  <c r="W10" i="1" s="1"/>
  <c r="G11" i="1"/>
  <c r="K11" i="1" s="1"/>
  <c r="O11" i="1" s="1"/>
  <c r="S11" i="1" s="1"/>
  <c r="W11" i="1" s="1"/>
  <c r="G12" i="1"/>
  <c r="G13" i="1"/>
  <c r="G14" i="1"/>
  <c r="K14" i="1" s="1"/>
  <c r="G15" i="1"/>
  <c r="K15" i="1" s="1"/>
  <c r="O15" i="1" s="1"/>
  <c r="S15" i="1" s="1"/>
  <c r="W15" i="1" s="1"/>
  <c r="G16" i="1"/>
  <c r="G17" i="1"/>
  <c r="G18" i="1"/>
  <c r="G19" i="1"/>
  <c r="K19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E19" i="1"/>
  <c r="F19" i="1" s="1"/>
  <c r="E4" i="1"/>
  <c r="F4" i="1" s="1"/>
  <c r="E5" i="1"/>
  <c r="F5" i="1" s="1"/>
  <c r="E6" i="1"/>
  <c r="F6" i="1" s="1"/>
  <c r="E7" i="1"/>
  <c r="F7" i="1" s="1"/>
  <c r="F3" i="1"/>
  <c r="AB15" i="1" l="1"/>
  <c r="AB11" i="1"/>
  <c r="AB10" i="1"/>
  <c r="I3" i="1"/>
  <c r="J3" i="1" s="1"/>
  <c r="AB6" i="1"/>
  <c r="N5" i="1"/>
  <c r="N4" i="1"/>
  <c r="I4" i="1"/>
  <c r="J4" i="1" s="1"/>
  <c r="N14" i="1"/>
  <c r="N9" i="1"/>
  <c r="I12" i="1"/>
  <c r="I11" i="1"/>
  <c r="J11" i="1" s="1"/>
  <c r="P4" i="1"/>
  <c r="I8" i="1"/>
  <c r="J8" i="1" s="1"/>
  <c r="O9" i="1"/>
  <c r="I9" i="1"/>
  <c r="J9" i="1" s="1"/>
  <c r="I7" i="1"/>
  <c r="J7" i="1" s="1"/>
  <c r="N11" i="1"/>
  <c r="N10" i="1"/>
  <c r="I13" i="1"/>
  <c r="J13" i="1" s="1"/>
  <c r="P6" i="1"/>
  <c r="P5" i="1"/>
  <c r="I10" i="1"/>
  <c r="J10" i="1" s="1"/>
  <c r="I6" i="1"/>
  <c r="J6" i="1" s="1"/>
  <c r="I5" i="1"/>
  <c r="J5" i="1" s="1"/>
  <c r="N8" i="1"/>
  <c r="O8" i="1"/>
  <c r="O7" i="1"/>
  <c r="N7" i="1"/>
  <c r="J18" i="1"/>
  <c r="L19" i="1"/>
  <c r="L18" i="1"/>
  <c r="O4" i="1"/>
  <c r="N6" i="1"/>
  <c r="J12" i="1"/>
  <c r="P11" i="1"/>
  <c r="P10" i="1"/>
  <c r="P9" i="1"/>
  <c r="P3" i="1"/>
  <c r="P14" i="1"/>
  <c r="O14" i="1"/>
  <c r="P8" i="1"/>
  <c r="O5" i="1"/>
  <c r="O19" i="1"/>
  <c r="P13" i="1"/>
  <c r="P12" i="1"/>
  <c r="I14" i="1"/>
  <c r="J14" i="1" s="1"/>
  <c r="P7" i="1"/>
  <c r="J16" i="1"/>
  <c r="J17" i="1"/>
  <c r="L17" i="1"/>
  <c r="K17" i="1"/>
  <c r="J15" i="1"/>
  <c r="K12" i="1"/>
  <c r="L16" i="1"/>
  <c r="J19" i="1"/>
  <c r="K16" i="1"/>
  <c r="K13" i="1"/>
  <c r="K18" i="1"/>
  <c r="L15" i="1"/>
  <c r="F18" i="1"/>
  <c r="F20" i="1" s="1"/>
  <c r="D20" i="1"/>
  <c r="C20" i="1"/>
  <c r="AG11" i="1" l="1"/>
  <c r="AG15" i="1"/>
  <c r="J20" i="1"/>
  <c r="Q4" i="1"/>
  <c r="T4" i="1"/>
  <c r="S9" i="1"/>
  <c r="W9" i="1" s="1"/>
  <c r="S8" i="1"/>
  <c r="W8" i="1" s="1"/>
  <c r="Q7" i="1"/>
  <c r="R7" i="1" s="1"/>
  <c r="T7" i="1"/>
  <c r="Q9" i="1"/>
  <c r="R9" i="1" s="1"/>
  <c r="T9" i="1"/>
  <c r="R4" i="1"/>
  <c r="S4" i="1"/>
  <c r="S19" i="1"/>
  <c r="W19" i="1" s="1"/>
  <c r="S7" i="1"/>
  <c r="Q10" i="1"/>
  <c r="R10" i="1" s="1"/>
  <c r="T10" i="1"/>
  <c r="X10" i="1" s="1"/>
  <c r="Z10" i="1" s="1"/>
  <c r="S14" i="1"/>
  <c r="W14" i="1" s="1"/>
  <c r="Q11" i="1"/>
  <c r="R11" i="1" s="1"/>
  <c r="T11" i="1"/>
  <c r="S5" i="1"/>
  <c r="Q6" i="1"/>
  <c r="R6" i="1" s="1"/>
  <c r="T6" i="1"/>
  <c r="X6" i="1" s="1"/>
  <c r="Z6" i="1" s="1"/>
  <c r="Q12" i="1"/>
  <c r="T12" i="1"/>
  <c r="Q13" i="1"/>
  <c r="T13" i="1"/>
  <c r="Q8" i="1"/>
  <c r="R8" i="1" s="1"/>
  <c r="T8" i="1"/>
  <c r="Q14" i="1"/>
  <c r="R14" i="1" s="1"/>
  <c r="T14" i="1"/>
  <c r="Q3" i="1"/>
  <c r="T3" i="1"/>
  <c r="Q5" i="1"/>
  <c r="R5" i="1" s="1"/>
  <c r="T5" i="1"/>
  <c r="M16" i="1"/>
  <c r="N16" i="1" s="1"/>
  <c r="P16" i="1"/>
  <c r="O12" i="1"/>
  <c r="N12" i="1"/>
  <c r="O17" i="1"/>
  <c r="N3" i="1"/>
  <c r="O3" i="1"/>
  <c r="M19" i="1"/>
  <c r="N19" i="1" s="1"/>
  <c r="P19" i="1"/>
  <c r="N13" i="1"/>
  <c r="O13" i="1"/>
  <c r="O16" i="1"/>
  <c r="M17" i="1"/>
  <c r="N17" i="1" s="1"/>
  <c r="P17" i="1"/>
  <c r="P18" i="1"/>
  <c r="M18" i="1"/>
  <c r="N18" i="1" s="1"/>
  <c r="M15" i="1"/>
  <c r="N15" i="1" s="1"/>
  <c r="P15" i="1"/>
  <c r="O18" i="1"/>
  <c r="E20" i="1"/>
  <c r="X11" i="1" l="1"/>
  <c r="Z11" i="1" s="1"/>
  <c r="AL15" i="1"/>
  <c r="AL11" i="1"/>
  <c r="AC10" i="1"/>
  <c r="AB19" i="1"/>
  <c r="AC6" i="1"/>
  <c r="AC11" i="1"/>
  <c r="AB14" i="1"/>
  <c r="AB9" i="1"/>
  <c r="AB8" i="1"/>
  <c r="AD6" i="1"/>
  <c r="AD10" i="1"/>
  <c r="Y11" i="1"/>
  <c r="AA11" i="1"/>
  <c r="U3" i="1"/>
  <c r="X3" i="1"/>
  <c r="U14" i="1"/>
  <c r="V14" i="1" s="1"/>
  <c r="X14" i="1"/>
  <c r="AC14" i="1" s="1"/>
  <c r="U7" i="1"/>
  <c r="V7" i="1" s="1"/>
  <c r="X7" i="1"/>
  <c r="AC7" i="1" s="1"/>
  <c r="U5" i="1"/>
  <c r="X5" i="1"/>
  <c r="AC5" i="1" s="1"/>
  <c r="W7" i="1"/>
  <c r="W4" i="1"/>
  <c r="U12" i="1"/>
  <c r="X12" i="1"/>
  <c r="AC12" i="1" s="1"/>
  <c r="Y10" i="1"/>
  <c r="AA10" i="1" s="1"/>
  <c r="U8" i="1"/>
  <c r="V8" i="1" s="1"/>
  <c r="X8" i="1"/>
  <c r="AC8" i="1" s="1"/>
  <c r="U9" i="1"/>
  <c r="V9" i="1" s="1"/>
  <c r="X9" i="1"/>
  <c r="AC9" i="1" s="1"/>
  <c r="U13" i="1"/>
  <c r="X13" i="1"/>
  <c r="AC13" i="1" s="1"/>
  <c r="Y6" i="1"/>
  <c r="AA6" i="1" s="1"/>
  <c r="U4" i="1"/>
  <c r="V4" i="1" s="1"/>
  <c r="X4" i="1"/>
  <c r="AC4" i="1" s="1"/>
  <c r="V5" i="1"/>
  <c r="W5" i="1"/>
  <c r="Z5" i="1" s="1"/>
  <c r="Q17" i="1"/>
  <c r="R17" i="1" s="1"/>
  <c r="T17" i="1"/>
  <c r="Q18" i="1"/>
  <c r="R18" i="1" s="1"/>
  <c r="T18" i="1"/>
  <c r="S13" i="1"/>
  <c r="R13" i="1"/>
  <c r="U6" i="1"/>
  <c r="V6" i="1" s="1"/>
  <c r="S17" i="1"/>
  <c r="R12" i="1"/>
  <c r="S12" i="1"/>
  <c r="U11" i="1"/>
  <c r="V11" i="1"/>
  <c r="R3" i="1"/>
  <c r="S3" i="1"/>
  <c r="S16" i="1"/>
  <c r="Q16" i="1"/>
  <c r="R16" i="1" s="1"/>
  <c r="T16" i="1"/>
  <c r="U10" i="1"/>
  <c r="V10" i="1" s="1"/>
  <c r="Q19" i="1"/>
  <c r="R19" i="1" s="1"/>
  <c r="T19" i="1"/>
  <c r="S18" i="1"/>
  <c r="Q15" i="1"/>
  <c r="R15" i="1" s="1"/>
  <c r="T15" i="1"/>
  <c r="Z15" i="1" l="1"/>
  <c r="X15" i="1"/>
  <c r="Z9" i="1"/>
  <c r="AH11" i="1"/>
  <c r="AI11" i="1" s="1"/>
  <c r="AK11" i="1" s="1"/>
  <c r="AE11" i="1"/>
  <c r="AE8" i="1"/>
  <c r="AE6" i="1"/>
  <c r="AF6" i="1"/>
  <c r="AD11" i="1"/>
  <c r="AF11" i="1" s="1"/>
  <c r="AE9" i="1"/>
  <c r="AG19" i="1"/>
  <c r="Z14" i="1"/>
  <c r="AQ15" i="1"/>
  <c r="AQ11" i="1"/>
  <c r="Z4" i="1"/>
  <c r="Z7" i="1"/>
  <c r="AG14" i="1"/>
  <c r="AE14" i="1"/>
  <c r="AE10" i="1"/>
  <c r="AF10" i="1"/>
  <c r="Z8" i="1"/>
  <c r="AD8" i="1"/>
  <c r="AF8" i="1" s="1"/>
  <c r="AD9" i="1"/>
  <c r="AF9" i="1" s="1"/>
  <c r="AD12" i="1"/>
  <c r="AH12" i="1"/>
  <c r="AD5" i="1"/>
  <c r="AD14" i="1"/>
  <c r="AH14" i="1"/>
  <c r="AD13" i="1"/>
  <c r="AH13" i="1"/>
  <c r="AD4" i="1"/>
  <c r="AD7" i="1"/>
  <c r="AC15" i="1"/>
  <c r="AD15" i="1" s="1"/>
  <c r="AF15" i="1" s="1"/>
  <c r="AB4" i="1"/>
  <c r="AB5" i="1"/>
  <c r="AE5" i="1" s="1"/>
  <c r="AB7" i="1"/>
  <c r="AF14" i="1"/>
  <c r="Y7" i="1"/>
  <c r="AA7" i="1" s="1"/>
  <c r="Y8" i="1"/>
  <c r="AA8" i="1" s="1"/>
  <c r="Y4" i="1"/>
  <c r="AA4" i="1" s="1"/>
  <c r="Y14" i="1"/>
  <c r="AA14" i="1" s="1"/>
  <c r="Y3" i="1"/>
  <c r="AC3" i="1"/>
  <c r="Y9" i="1"/>
  <c r="AA9" i="1" s="1"/>
  <c r="Y12" i="1"/>
  <c r="Y13" i="1"/>
  <c r="Y5" i="1"/>
  <c r="AA5" i="1" s="1"/>
  <c r="V13" i="1"/>
  <c r="W13" i="1"/>
  <c r="Z13" i="1" s="1"/>
  <c r="U18" i="1"/>
  <c r="V18" i="1" s="1"/>
  <c r="X18" i="1"/>
  <c r="AC18" i="1" s="1"/>
  <c r="W16" i="1"/>
  <c r="U16" i="1"/>
  <c r="V16" i="1" s="1"/>
  <c r="X16" i="1"/>
  <c r="AC16" i="1" s="1"/>
  <c r="V3" i="1"/>
  <c r="W3" i="1"/>
  <c r="V12" i="1"/>
  <c r="W12" i="1"/>
  <c r="Z12" i="1" s="1"/>
  <c r="Y15" i="1"/>
  <c r="AA15" i="1" s="1"/>
  <c r="W18" i="1"/>
  <c r="U17" i="1"/>
  <c r="V17" i="1" s="1"/>
  <c r="X17" i="1"/>
  <c r="AC17" i="1" s="1"/>
  <c r="W17" i="1"/>
  <c r="U19" i="1"/>
  <c r="V19" i="1" s="1"/>
  <c r="X19" i="1"/>
  <c r="Z19" i="1" s="1"/>
  <c r="U15" i="1"/>
  <c r="V15" i="1" s="1"/>
  <c r="I20" i="1"/>
  <c r="G20" i="1"/>
  <c r="H20" i="1"/>
  <c r="Z16" i="1" l="1"/>
  <c r="Z18" i="1"/>
  <c r="AF4" i="1"/>
  <c r="AE4" i="1"/>
  <c r="AI14" i="1"/>
  <c r="AK14" i="1" s="1"/>
  <c r="AM14" i="1"/>
  <c r="AR14" i="1" s="1"/>
  <c r="AS14" i="1" s="1"/>
  <c r="AF5" i="1"/>
  <c r="AI12" i="1"/>
  <c r="AM12" i="1"/>
  <c r="AB3" i="1"/>
  <c r="AE3" i="1" s="1"/>
  <c r="Z3" i="1"/>
  <c r="Z17" i="1"/>
  <c r="AH15" i="1"/>
  <c r="AI15" i="1" s="1"/>
  <c r="AK15" i="1" s="1"/>
  <c r="AE15" i="1"/>
  <c r="AJ14" i="1"/>
  <c r="AL14" i="1"/>
  <c r="AQ14" i="1" s="1"/>
  <c r="AL19" i="1"/>
  <c r="AF7" i="1"/>
  <c r="AE7" i="1"/>
  <c r="AI13" i="1"/>
  <c r="AM13" i="1"/>
  <c r="AM11" i="1"/>
  <c r="AJ11" i="1"/>
  <c r="AD18" i="1"/>
  <c r="AH18" i="1"/>
  <c r="AD17" i="1"/>
  <c r="AH17" i="1"/>
  <c r="AD16" i="1"/>
  <c r="AH16" i="1"/>
  <c r="AD3" i="1"/>
  <c r="AB12" i="1"/>
  <c r="AE12" i="1" s="1"/>
  <c r="AB17" i="1"/>
  <c r="AE17" i="1" s="1"/>
  <c r="AB13" i="1"/>
  <c r="AE13" i="1" s="1"/>
  <c r="AC19" i="1"/>
  <c r="AB18" i="1"/>
  <c r="AE18" i="1" s="1"/>
  <c r="AB16" i="1"/>
  <c r="AE16" i="1" s="1"/>
  <c r="AA3" i="1"/>
  <c r="Y16" i="1"/>
  <c r="AA16" i="1" s="1"/>
  <c r="Y18" i="1"/>
  <c r="AA18" i="1" s="1"/>
  <c r="AA13" i="1"/>
  <c r="AA12" i="1"/>
  <c r="Y17" i="1"/>
  <c r="AA17" i="1" s="1"/>
  <c r="Y19" i="1"/>
  <c r="AA19" i="1" s="1"/>
  <c r="N20" i="1"/>
  <c r="Z20" i="1" l="1"/>
  <c r="AT14" i="1"/>
  <c r="AU14" i="1"/>
  <c r="AN11" i="1"/>
  <c r="AR11" i="1"/>
  <c r="AO11" i="1"/>
  <c r="AI16" i="1"/>
  <c r="AM16" i="1"/>
  <c r="AI18" i="1"/>
  <c r="AM18" i="1"/>
  <c r="AF3" i="1"/>
  <c r="AN14" i="1"/>
  <c r="AP14" i="1" s="1"/>
  <c r="AH19" i="1"/>
  <c r="AI19" i="1" s="1"/>
  <c r="AE19" i="1"/>
  <c r="AR13" i="1"/>
  <c r="AS13" i="1" s="1"/>
  <c r="AN13" i="1"/>
  <c r="AQ19" i="1"/>
  <c r="AM15" i="1"/>
  <c r="AJ15" i="1"/>
  <c r="AR12" i="1"/>
  <c r="AS12" i="1" s="1"/>
  <c r="AN12" i="1"/>
  <c r="AI17" i="1"/>
  <c r="AM17" i="1"/>
  <c r="AR17" i="1" s="1"/>
  <c r="AO14" i="1"/>
  <c r="AF16" i="1"/>
  <c r="AG16" i="1"/>
  <c r="AF18" i="1"/>
  <c r="AG18" i="1"/>
  <c r="AF12" i="1"/>
  <c r="AG12" i="1"/>
  <c r="AF17" i="1"/>
  <c r="AG17" i="1"/>
  <c r="AD19" i="1"/>
  <c r="AD20" i="1" s="1"/>
  <c r="AF13" i="1"/>
  <c r="AG13" i="1"/>
  <c r="AB20" i="1"/>
  <c r="AC20" i="1"/>
  <c r="M20" i="1"/>
  <c r="L20" i="1"/>
  <c r="K20" i="1"/>
  <c r="R20" i="1"/>
  <c r="AE20" i="1" l="1"/>
  <c r="AI20" i="1"/>
  <c r="AK12" i="1"/>
  <c r="AJ12" i="1"/>
  <c r="AL12" i="1"/>
  <c r="AS17" i="1"/>
  <c r="AN17" i="1"/>
  <c r="AM19" i="1"/>
  <c r="AJ19" i="1"/>
  <c r="AR16" i="1"/>
  <c r="AS16" i="1" s="1"/>
  <c r="AN16" i="1"/>
  <c r="AN15" i="1"/>
  <c r="AP15" i="1" s="1"/>
  <c r="AR15" i="1"/>
  <c r="AO15" i="1"/>
  <c r="AN18" i="1"/>
  <c r="AR18" i="1"/>
  <c r="AS18" i="1" s="1"/>
  <c r="AM20" i="1"/>
  <c r="AS11" i="1"/>
  <c r="AU11" i="1" s="1"/>
  <c r="AT11" i="1"/>
  <c r="AK17" i="1"/>
  <c r="AJ17" i="1"/>
  <c r="AL17" i="1"/>
  <c r="AQ17" i="1" s="1"/>
  <c r="AK13" i="1"/>
  <c r="AJ13" i="1"/>
  <c r="AL13" i="1"/>
  <c r="AH20" i="1"/>
  <c r="AK19" i="1"/>
  <c r="AK18" i="1"/>
  <c r="AJ18" i="1"/>
  <c r="AL18" i="1"/>
  <c r="AK16" i="1"/>
  <c r="AJ16" i="1"/>
  <c r="AL16" i="1"/>
  <c r="AP11" i="1"/>
  <c r="AG20" i="1"/>
  <c r="AF19" i="1"/>
  <c r="AF20" i="1" s="1"/>
  <c r="Q20" i="1"/>
  <c r="P20" i="1"/>
  <c r="O20" i="1"/>
  <c r="AO18" i="1" l="1"/>
  <c r="AP18" i="1"/>
  <c r="AQ18" i="1"/>
  <c r="AO17" i="1"/>
  <c r="AP17" i="1"/>
  <c r="AO12" i="1"/>
  <c r="AQ12" i="1"/>
  <c r="AP12" i="1"/>
  <c r="AL20" i="1"/>
  <c r="AJ20" i="1"/>
  <c r="AO16" i="1"/>
  <c r="AQ16" i="1"/>
  <c r="AP16" i="1"/>
  <c r="AO13" i="1"/>
  <c r="AQ13" i="1"/>
  <c r="AP13" i="1"/>
  <c r="AR20" i="1"/>
  <c r="AS15" i="1"/>
  <c r="AU15" i="1" s="1"/>
  <c r="AT15" i="1"/>
  <c r="AN19" i="1"/>
  <c r="AN20" i="1" s="1"/>
  <c r="AR19" i="1"/>
  <c r="AO19" i="1"/>
  <c r="AK20" i="1"/>
  <c r="W20" i="1"/>
  <c r="AA20" i="1"/>
  <c r="V20" i="1"/>
  <c r="U20" i="1"/>
  <c r="T20" i="1"/>
  <c r="S20" i="1"/>
  <c r="X20" i="1"/>
  <c r="Y20" i="1"/>
  <c r="AO20" i="1" l="1"/>
  <c r="AT16" i="1"/>
  <c r="AU16" i="1"/>
  <c r="AT18" i="1"/>
  <c r="AU18" i="1"/>
  <c r="AP19" i="1"/>
  <c r="AP20" i="1" s="1"/>
  <c r="AT13" i="1"/>
  <c r="AU13" i="1"/>
  <c r="AS19" i="1"/>
  <c r="AS20" i="1" s="1"/>
  <c r="AT19" i="1"/>
  <c r="AT12" i="1"/>
  <c r="AU12" i="1"/>
  <c r="AQ20" i="1"/>
  <c r="AT17" i="1"/>
  <c r="AU17" i="1"/>
  <c r="AT20" i="1" l="1"/>
  <c r="AU19" i="1"/>
  <c r="AU20" i="1" s="1"/>
</calcChain>
</file>

<file path=xl/sharedStrings.xml><?xml version="1.0" encoding="utf-8"?>
<sst xmlns="http://schemas.openxmlformats.org/spreadsheetml/2006/main" count="57" uniqueCount="34">
  <si>
    <t>번호</t>
    <phoneticPr fontId="2" type="noConversion"/>
  </si>
  <si>
    <t>호실</t>
    <phoneticPr fontId="2" type="noConversion"/>
  </si>
  <si>
    <t>감정평가액(토지)</t>
    <phoneticPr fontId="2" type="noConversion"/>
  </si>
  <si>
    <t>감정평가액(건물)</t>
    <phoneticPr fontId="2" type="noConversion"/>
  </si>
  <si>
    <t>부가세</t>
    <phoneticPr fontId="2" type="noConversion"/>
  </si>
  <si>
    <t>합계</t>
    <phoneticPr fontId="2" type="noConversion"/>
  </si>
  <si>
    <t>토지</t>
    <phoneticPr fontId="2" type="noConversion"/>
  </si>
  <si>
    <t>건물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</si>
  <si>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</si>
  <si>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</si>
  <si>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</si>
  <si>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4차</t>
    <phoneticPr fontId="2" type="noConversion"/>
  </si>
  <si>
    <t>5차</t>
    <phoneticPr fontId="2" type="noConversion"/>
  </si>
  <si>
    <t>6차</t>
    <phoneticPr fontId="2" type="noConversion"/>
  </si>
  <si>
    <t>2차 공매가격</t>
    <phoneticPr fontId="2" type="noConversion"/>
  </si>
  <si>
    <t>1차 공매가격</t>
    <phoneticPr fontId="2" type="noConversion"/>
  </si>
  <si>
    <t>3차 공매가격</t>
    <phoneticPr fontId="2" type="noConversion"/>
  </si>
  <si>
    <t>4차 공매가격</t>
    <phoneticPr fontId="2" type="noConversion"/>
  </si>
  <si>
    <t>5차 공매가격</t>
    <phoneticPr fontId="2" type="noConversion"/>
  </si>
  <si>
    <t xml:space="preserve">6차 공매가격 </t>
    <phoneticPr fontId="2" type="noConversion"/>
  </si>
  <si>
    <t>토지</t>
    <phoneticPr fontId="2" type="noConversion"/>
  </si>
  <si>
    <t>건물</t>
    <phoneticPr fontId="2" type="noConversion"/>
  </si>
  <si>
    <t>부가세</t>
    <phoneticPr fontId="2" type="noConversion"/>
  </si>
  <si>
    <t>7차 공매가격</t>
    <phoneticPr fontId="2" type="noConversion"/>
  </si>
  <si>
    <t>7차</t>
    <phoneticPr fontId="2" type="noConversion"/>
  </si>
  <si>
    <t>토지</t>
    <phoneticPr fontId="2" type="noConversion"/>
  </si>
  <si>
    <t>건물</t>
    <phoneticPr fontId="2" type="noConversion"/>
  </si>
  <si>
    <t>부가세</t>
    <phoneticPr fontId="2" type="noConversion"/>
  </si>
  <si>
    <t>8차 공매가격</t>
    <phoneticPr fontId="2" type="noConversion"/>
  </si>
  <si>
    <t>8차</t>
    <phoneticPr fontId="2" type="noConversion"/>
  </si>
  <si>
    <t>토지</t>
    <phoneticPr fontId="2" type="noConversion"/>
  </si>
  <si>
    <t>9차 공매가격</t>
    <phoneticPr fontId="2" type="noConversion"/>
  </si>
  <si>
    <t>9차</t>
    <phoneticPr fontId="2" type="noConversion"/>
  </si>
  <si>
    <t>토지+건물          (부가세 제외)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</si>
</sst>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?_-;_-@_-"/>
    <numFmt numFmtId="177" formatCode="_-* #,##0.00000_-;\-* #,##0.0000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1" fontId="3" fillId="0" borderId="1" xfId="1" applyFont="1" applyFill="1" applyBorder="1">
      <alignment vertical="center"/>
    </xf>
    <xf numFmtId="41" fontId="3" fillId="0" borderId="2" xfId="1" applyFont="1" applyFill="1" applyBorder="1">
      <alignment vertical="center"/>
    </xf>
    <xf numFmtId="41" fontId="4" fillId="0" borderId="6" xfId="1" applyFont="1" applyFill="1" applyBorder="1">
      <alignment vertical="center"/>
    </xf>
    <xf numFmtId="41" fontId="3" fillId="0" borderId="4" xfId="1" applyFont="1" applyFill="1" applyBorder="1">
      <alignment vertical="center"/>
    </xf>
    <xf numFmtId="3" fontId="3" fillId="0" borderId="4" xfId="0" applyNumberFormat="1" applyFont="1" applyFill="1" applyBorder="1">
      <alignment vertical="center"/>
    </xf>
    <xf numFmtId="3" fontId="3" fillId="0" borderId="1" xfId="0" applyNumberFormat="1" applyFont="1" applyFill="1" applyBorder="1">
      <alignment vertical="center"/>
    </xf>
    <xf numFmtId="3" fontId="3" fillId="0" borderId="2" xfId="0" applyNumberFormat="1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1" fontId="3" fillId="0" borderId="1" xfId="0" applyNumberFormat="1" applyFont="1" applyFill="1" applyBorder="1">
      <alignment vertical="center"/>
    </xf>
    <xf numFmtId="41" fontId="3" fillId="0" borderId="2" xfId="0" applyNumberFormat="1" applyFont="1" applyFill="1" applyBorder="1">
      <alignment vertical="center"/>
    </xf>
    <xf numFmtId="41" fontId="4" fillId="0" borderId="7" xfId="0" applyNumberFormat="1" applyFont="1" applyFill="1" applyBorder="1">
      <alignment vertical="center"/>
    </xf>
    <xf numFmtId="41" fontId="3" fillId="0" borderId="4" xfId="0" applyNumberFormat="1" applyFont="1" applyFill="1" applyBorder="1">
      <alignment vertical="center"/>
    </xf>
    <xf numFmtId="41" fontId="4" fillId="0" borderId="7" xfId="1" applyFont="1" applyFill="1" applyBorder="1">
      <alignment vertical="center"/>
    </xf>
    <xf numFmtId="3" fontId="4" fillId="0" borderId="7" xfId="0" applyNumberFormat="1" applyFont="1" applyFill="1" applyBorder="1">
      <alignment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1"/>
  <sheetViews>
    <sheetView tabSelected="1" zoomScale="85" zoomScaleNormal="85" workbookViewId="0">
      <selection activeCell="H28" sqref="H28"/>
    </sheetView>
  </sheetViews>
  <sheetFormatPr defaultRowHeight="16.5" x14ac:dyDescent="0.3"/>
  <cols>
    <col min="1" max="1" width="6" style="21" customWidth="1"/>
    <col min="2" max="2" width="9.125" style="21" bestFit="1" customWidth="1"/>
    <col min="3" max="4" width="16.875" style="21" bestFit="1" customWidth="1"/>
    <col min="5" max="6" width="15.625" style="21" bestFit="1" customWidth="1"/>
    <col min="7" max="7" width="16.25" style="21" customWidth="1"/>
    <col min="8" max="8" width="17.25" style="21" customWidth="1"/>
    <col min="9" max="9" width="15.5" style="21" bestFit="1" customWidth="1"/>
    <col min="10" max="10" width="15.625" style="21" customWidth="1"/>
    <col min="11" max="12" width="15.5" style="21" bestFit="1" customWidth="1"/>
    <col min="13" max="13" width="13.75" style="21" bestFit="1" customWidth="1"/>
    <col min="14" max="14" width="16.625" style="21" bestFit="1" customWidth="1"/>
    <col min="15" max="15" width="14.375" style="21" customWidth="1"/>
    <col min="16" max="16" width="15.5" style="21" bestFit="1" customWidth="1"/>
    <col min="17" max="17" width="13.75" style="21" bestFit="1" customWidth="1"/>
    <col min="18" max="18" width="14.5" style="21" customWidth="1"/>
    <col min="19" max="19" width="14.125" style="21" customWidth="1"/>
    <col min="20" max="20" width="15.5" style="21" bestFit="1" customWidth="1"/>
    <col min="21" max="21" width="13.75" style="21" bestFit="1" customWidth="1"/>
    <col min="22" max="22" width="14.875" style="21" customWidth="1"/>
    <col min="23" max="23" width="13.875" style="21" customWidth="1"/>
    <col min="24" max="24" width="15.5" style="21" bestFit="1" customWidth="1"/>
    <col min="25" max="25" width="12.75" style="21" customWidth="1"/>
    <col min="26" max="26" width="15.5" style="21" bestFit="1" customWidth="1"/>
    <col min="27" max="27" width="16.625" style="21" bestFit="1" customWidth="1"/>
    <col min="28" max="28" width="14.625" style="21" customWidth="1"/>
    <col min="29" max="29" width="15.5" style="21" bestFit="1" customWidth="1"/>
    <col min="30" max="30" width="13.75" style="21" bestFit="1" customWidth="1"/>
    <col min="31" max="31" width="15.5" style="21" bestFit="1" customWidth="1"/>
    <col min="32" max="32" width="16.75" style="21" bestFit="1" customWidth="1"/>
    <col min="33" max="33" width="12.125" style="21" bestFit="1" customWidth="1"/>
    <col min="34" max="35" width="13.75" style="21" bestFit="1" customWidth="1"/>
    <col min="36" max="36" width="15.5" style="21" bestFit="1" customWidth="1"/>
    <col min="37" max="37" width="16.625" style="21" bestFit="1" customWidth="1"/>
    <col min="38" max="38" width="12.25" style="21" bestFit="1" customWidth="1"/>
    <col min="39" max="39" width="13.625" style="21" bestFit="1" customWidth="1"/>
    <col min="40" max="40" width="12.25" style="21" bestFit="1" customWidth="1"/>
    <col min="41" max="41" width="13.75" style="21" bestFit="1" customWidth="1"/>
    <col min="42" max="42" width="16.75" style="21" bestFit="1" customWidth="1"/>
    <col min="43" max="43" width="12.375" style="21" bestFit="1" customWidth="1"/>
    <col min="44" max="44" width="13.75" style="21" bestFit="1" customWidth="1"/>
    <col min="45" max="45" width="12.75" style="21" bestFit="1" customWidth="1"/>
    <col min="46" max="46" width="12.625" style="21" customWidth="1"/>
    <col min="47" max="47" width="15" style="21" bestFit="1" customWidth="1"/>
    <col min="48" max="16384" width="9" style="21"/>
  </cols>
  <sheetData>
    <row r="1" spans="1:47" s="9" customFormat="1" ht="17.25" thickBot="1" x14ac:dyDescent="0.35">
      <c r="A1" s="1"/>
      <c r="B1" s="1"/>
      <c r="C1" s="2"/>
      <c r="D1" s="2"/>
      <c r="E1" s="2"/>
      <c r="F1" s="1"/>
      <c r="G1" s="3" t="s">
        <v>8</v>
      </c>
      <c r="H1" s="3"/>
      <c r="I1" s="3"/>
      <c r="J1" s="4"/>
      <c r="K1" s="3" t="s">
        <v>9</v>
      </c>
      <c r="L1" s="3"/>
      <c r="M1" s="3"/>
      <c r="N1" s="4"/>
      <c r="O1" s="5" t="s">
        <v>10</v>
      </c>
      <c r="P1" s="6"/>
      <c r="Q1" s="6"/>
      <c r="R1" s="7"/>
      <c r="S1" s="5" t="s">
        <v>11</v>
      </c>
      <c r="T1" s="6"/>
      <c r="U1" s="6"/>
      <c r="V1" s="7"/>
      <c r="W1" s="5" t="s">
        <v>12</v>
      </c>
      <c r="X1" s="6"/>
      <c r="Y1" s="6"/>
      <c r="Z1" s="7"/>
      <c r="AA1" s="7"/>
      <c r="AB1" s="5" t="s">
        <v>13</v>
      </c>
      <c r="AC1" s="6"/>
      <c r="AD1" s="6"/>
      <c r="AE1" s="7"/>
      <c r="AF1" s="7"/>
      <c r="AG1" s="8" t="s">
        <v>24</v>
      </c>
      <c r="AH1" s="7"/>
      <c r="AI1" s="7"/>
      <c r="AJ1" s="7"/>
      <c r="AK1" s="7"/>
      <c r="AL1" s="3" t="s">
        <v>29</v>
      </c>
      <c r="AM1" s="3"/>
      <c r="AN1" s="3"/>
      <c r="AO1" s="8"/>
      <c r="AP1" s="8"/>
      <c r="AQ1" s="3" t="s">
        <v>32</v>
      </c>
      <c r="AR1" s="3"/>
      <c r="AS1" s="3"/>
      <c r="AT1" s="4"/>
      <c r="AU1" s="4"/>
    </row>
    <row r="2" spans="1:47" s="9" customFormat="1" ht="3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0" t="s">
        <v>4</v>
      </c>
      <c r="J2" s="11" t="s">
        <v>15</v>
      </c>
      <c r="K2" s="12" t="s">
        <v>6</v>
      </c>
      <c r="L2" s="1" t="s">
        <v>7</v>
      </c>
      <c r="M2" s="10" t="s">
        <v>4</v>
      </c>
      <c r="N2" s="11" t="s">
        <v>14</v>
      </c>
      <c r="O2" s="12" t="s">
        <v>6</v>
      </c>
      <c r="P2" s="1" t="s">
        <v>7</v>
      </c>
      <c r="Q2" s="10" t="s">
        <v>4</v>
      </c>
      <c r="R2" s="11" t="s">
        <v>16</v>
      </c>
      <c r="S2" s="12" t="s">
        <v>6</v>
      </c>
      <c r="T2" s="1" t="s">
        <v>7</v>
      </c>
      <c r="U2" s="10" t="s">
        <v>4</v>
      </c>
      <c r="V2" s="11" t="s">
        <v>17</v>
      </c>
      <c r="W2" s="12" t="s">
        <v>6</v>
      </c>
      <c r="X2" s="1" t="s">
        <v>7</v>
      </c>
      <c r="Y2" s="10" t="s">
        <v>4</v>
      </c>
      <c r="Z2" s="13" t="s">
        <v>33</v>
      </c>
      <c r="AA2" s="11" t="s">
        <v>18</v>
      </c>
      <c r="AB2" s="12" t="s">
        <v>6</v>
      </c>
      <c r="AC2" s="1" t="s">
        <v>7</v>
      </c>
      <c r="AD2" s="10" t="s">
        <v>4</v>
      </c>
      <c r="AE2" s="13" t="s">
        <v>33</v>
      </c>
      <c r="AF2" s="11" t="s">
        <v>19</v>
      </c>
      <c r="AG2" s="12" t="s">
        <v>20</v>
      </c>
      <c r="AH2" s="1" t="s">
        <v>21</v>
      </c>
      <c r="AI2" s="10" t="s">
        <v>22</v>
      </c>
      <c r="AJ2" s="13" t="s">
        <v>33</v>
      </c>
      <c r="AK2" s="11" t="s">
        <v>23</v>
      </c>
      <c r="AL2" s="12" t="s">
        <v>25</v>
      </c>
      <c r="AM2" s="1" t="s">
        <v>26</v>
      </c>
      <c r="AN2" s="10" t="s">
        <v>27</v>
      </c>
      <c r="AO2" s="13" t="s">
        <v>33</v>
      </c>
      <c r="AP2" s="11" t="s">
        <v>28</v>
      </c>
      <c r="AQ2" s="12" t="s">
        <v>30</v>
      </c>
      <c r="AR2" s="1" t="s">
        <v>21</v>
      </c>
      <c r="AS2" s="10" t="s">
        <v>27</v>
      </c>
      <c r="AT2" s="13" t="s">
        <v>33</v>
      </c>
      <c r="AU2" s="11" t="s">
        <v>31</v>
      </c>
    </row>
    <row r="3" spans="1:47" x14ac:dyDescent="0.3">
      <c r="A3" s="1">
        <v>1</v>
      </c>
      <c r="B3" s="1">
        <v>201</v>
      </c>
      <c r="C3" s="14">
        <v>89100000</v>
      </c>
      <c r="D3" s="14">
        <v>207900000</v>
      </c>
      <c r="E3" s="14">
        <f>D3*0.1</f>
        <v>20790000</v>
      </c>
      <c r="F3" s="14">
        <f>SUM(C3:E3)</f>
        <v>317790000</v>
      </c>
      <c r="G3" s="14">
        <f>C3</f>
        <v>89100000</v>
      </c>
      <c r="H3" s="14">
        <f>D3</f>
        <v>207900000</v>
      </c>
      <c r="I3" s="15">
        <f>H3*0.1</f>
        <v>20790000</v>
      </c>
      <c r="J3" s="16">
        <f>ROUNDUP(SUM(G3:I3),-6)</f>
        <v>318000000</v>
      </c>
      <c r="K3" s="17">
        <f>G3*0.905</f>
        <v>80635500</v>
      </c>
      <c r="L3" s="14">
        <f>H3*0.905</f>
        <v>188149500</v>
      </c>
      <c r="M3" s="15">
        <f>L3*0.1</f>
        <v>18814950</v>
      </c>
      <c r="N3" s="16">
        <f>ROUNDUP(SUM(K3:M3),-6)</f>
        <v>288000000</v>
      </c>
      <c r="O3" s="17">
        <f>K3*0.905</f>
        <v>72975127.5</v>
      </c>
      <c r="P3" s="14">
        <f>L3*0.905</f>
        <v>170275297.5</v>
      </c>
      <c r="Q3" s="15">
        <f>P3*0.1</f>
        <v>17027529.75</v>
      </c>
      <c r="R3" s="16">
        <f>ROUNDUP(SUM(O3:Q3),-6)</f>
        <v>261000000</v>
      </c>
      <c r="S3" s="17">
        <f>O3*0.905</f>
        <v>66042490.387500003</v>
      </c>
      <c r="T3" s="14">
        <f>P3*0.905</f>
        <v>154099144.23750001</v>
      </c>
      <c r="U3" s="15">
        <f>T3*0.1</f>
        <v>15409914.423750002</v>
      </c>
      <c r="V3" s="16">
        <f>ROUNDUP(SUM(S3:U3),-6)</f>
        <v>236000000</v>
      </c>
      <c r="W3" s="17">
        <f>S3*0.905</f>
        <v>59768453.800687507</v>
      </c>
      <c r="X3" s="14">
        <f>T3*0.905</f>
        <v>139459725.5349375</v>
      </c>
      <c r="Y3" s="15">
        <f>X3*0.1</f>
        <v>13945972.553493751</v>
      </c>
      <c r="Z3" s="15">
        <f>W3+X3</f>
        <v>199228179.33562499</v>
      </c>
      <c r="AA3" s="16">
        <f t="shared" ref="AA3:AA19" si="0">ROUNDUP(SUM(W3:Y3),-6)</f>
        <v>214000000</v>
      </c>
      <c r="AB3" s="17">
        <f t="shared" ref="AB3:AB19" si="1">W3*0.905</f>
        <v>54090450.689622194</v>
      </c>
      <c r="AC3" s="14">
        <f t="shared" ref="AC3:AC19" si="2">X3*0.905</f>
        <v>126211051.60911845</v>
      </c>
      <c r="AD3" s="15">
        <f t="shared" ref="AD3:AD19" si="3">AC3*0.1</f>
        <v>12621105.160911845</v>
      </c>
      <c r="AE3" s="15">
        <f>AB3+AC3</f>
        <v>180301502.29874063</v>
      </c>
      <c r="AF3" s="16">
        <f t="shared" ref="AF3:AF19" si="4">ROUNDUP(SUM(AB3:AD3),-6)</f>
        <v>193000000</v>
      </c>
      <c r="AG3" s="18">
        <v>54090450.689622194</v>
      </c>
      <c r="AH3" s="19">
        <v>126211051.60911845</v>
      </c>
      <c r="AI3" s="20">
        <v>12621105.160911845</v>
      </c>
      <c r="AJ3" s="20">
        <v>180301502.29874063</v>
      </c>
      <c r="AK3" s="16">
        <v>193000000</v>
      </c>
      <c r="AL3" s="18">
        <v>54090450.689622194</v>
      </c>
      <c r="AM3" s="19">
        <v>126211051.60911845</v>
      </c>
      <c r="AN3" s="20">
        <v>12621105.160911845</v>
      </c>
      <c r="AO3" s="20">
        <v>180301502.29874063</v>
      </c>
      <c r="AP3" s="16">
        <v>193000000</v>
      </c>
      <c r="AQ3" s="18">
        <v>54090450.689622194</v>
      </c>
      <c r="AR3" s="19">
        <v>126211051.60911845</v>
      </c>
      <c r="AS3" s="20">
        <v>12621105.160911845</v>
      </c>
      <c r="AT3" s="20">
        <v>180301502.29874063</v>
      </c>
      <c r="AU3" s="16">
        <v>193000000</v>
      </c>
    </row>
    <row r="4" spans="1:47" x14ac:dyDescent="0.3">
      <c r="A4" s="1">
        <v>2</v>
      </c>
      <c r="B4" s="1">
        <v>202</v>
      </c>
      <c r="C4" s="14">
        <v>58200000</v>
      </c>
      <c r="D4" s="14">
        <v>135800000</v>
      </c>
      <c r="E4" s="14">
        <f t="shared" ref="E4:E19" si="5">D4*0.1</f>
        <v>13580000</v>
      </c>
      <c r="F4" s="14">
        <f t="shared" ref="F4:F7" si="6">SUM(C4:E4)</f>
        <v>207580000</v>
      </c>
      <c r="G4" s="14">
        <f t="shared" ref="G4:G19" si="7">C4</f>
        <v>58200000</v>
      </c>
      <c r="H4" s="14">
        <f t="shared" ref="H4:H19" si="8">D4</f>
        <v>135800000</v>
      </c>
      <c r="I4" s="15">
        <f t="shared" ref="I4:I19" si="9">H4*0.1</f>
        <v>13580000</v>
      </c>
      <c r="J4" s="16">
        <f t="shared" ref="J4:J19" si="10">ROUNDUP(SUM(G4:I4),-6)</f>
        <v>208000000</v>
      </c>
      <c r="K4" s="17">
        <f t="shared" ref="K4:K19" si="11">G4*0.905</f>
        <v>52671000</v>
      </c>
      <c r="L4" s="14">
        <f t="shared" ref="L4:L19" si="12">H4*0.905</f>
        <v>122899000</v>
      </c>
      <c r="M4" s="15">
        <f t="shared" ref="M4:M19" si="13">L4*0.1</f>
        <v>12289900</v>
      </c>
      <c r="N4" s="16">
        <f t="shared" ref="N4:N19" si="14">ROUNDUP(SUM(K4:M4),-6)</f>
        <v>188000000</v>
      </c>
      <c r="O4" s="17">
        <f t="shared" ref="O4:O19" si="15">K4*0.905</f>
        <v>47667255</v>
      </c>
      <c r="P4" s="14">
        <f t="shared" ref="P4:P19" si="16">L4*0.905</f>
        <v>111223595</v>
      </c>
      <c r="Q4" s="15">
        <f t="shared" ref="Q4:Q19" si="17">P4*0.1</f>
        <v>11122359.5</v>
      </c>
      <c r="R4" s="16">
        <f t="shared" ref="R4:R19" si="18">ROUNDUP(SUM(O4:Q4),-6)</f>
        <v>171000000</v>
      </c>
      <c r="S4" s="17">
        <f t="shared" ref="S4:S19" si="19">O4*0.905</f>
        <v>43138865.774999999</v>
      </c>
      <c r="T4" s="14">
        <f t="shared" ref="T4:T19" si="20">P4*0.905</f>
        <v>100657353.47500001</v>
      </c>
      <c r="U4" s="15">
        <f t="shared" ref="U4:U19" si="21">T4*0.1</f>
        <v>10065735.347500002</v>
      </c>
      <c r="V4" s="16">
        <f t="shared" ref="V4:V19" si="22">ROUNDUP(SUM(S4:U4),-6)</f>
        <v>154000000</v>
      </c>
      <c r="W4" s="17">
        <f t="shared" ref="W4:W19" si="23">S4*0.905</f>
        <v>39040673.526375003</v>
      </c>
      <c r="X4" s="14">
        <f t="shared" ref="X4:X19" si="24">T4*0.905</f>
        <v>91094904.894875005</v>
      </c>
      <c r="Y4" s="15">
        <f t="shared" ref="Y4:Y19" si="25">X4*0.1</f>
        <v>9109490.4894875009</v>
      </c>
      <c r="Z4" s="15">
        <f t="shared" ref="Z4:Z19" si="26">W4+X4</f>
        <v>130135578.42125002</v>
      </c>
      <c r="AA4" s="16">
        <f t="shared" si="0"/>
        <v>140000000</v>
      </c>
      <c r="AB4" s="17">
        <f t="shared" si="1"/>
        <v>35331809.541369379</v>
      </c>
      <c r="AC4" s="14">
        <f t="shared" si="2"/>
        <v>82440888.929861888</v>
      </c>
      <c r="AD4" s="15">
        <f t="shared" si="3"/>
        <v>8244088.8929861896</v>
      </c>
      <c r="AE4" s="15">
        <f t="shared" ref="AE4:AE19" si="27">AB4+AC4</f>
        <v>117772698.47123127</v>
      </c>
      <c r="AF4" s="16">
        <f t="shared" si="4"/>
        <v>127000000</v>
      </c>
      <c r="AG4" s="18">
        <v>35331809.541369379</v>
      </c>
      <c r="AH4" s="19">
        <v>82440888.929861888</v>
      </c>
      <c r="AI4" s="20">
        <v>8244088.8929861896</v>
      </c>
      <c r="AJ4" s="20">
        <v>117772698.47123127</v>
      </c>
      <c r="AK4" s="16">
        <v>127000000</v>
      </c>
      <c r="AL4" s="18">
        <v>35331809.541369379</v>
      </c>
      <c r="AM4" s="19">
        <v>82440888.929861888</v>
      </c>
      <c r="AN4" s="20">
        <v>8244088.8929861896</v>
      </c>
      <c r="AO4" s="20">
        <v>117772698.47123127</v>
      </c>
      <c r="AP4" s="16">
        <v>127000000</v>
      </c>
      <c r="AQ4" s="18">
        <v>35331809.541369379</v>
      </c>
      <c r="AR4" s="19">
        <v>82440888.929861888</v>
      </c>
      <c r="AS4" s="20">
        <v>8244088.8929861896</v>
      </c>
      <c r="AT4" s="20">
        <v>117772698.47123127</v>
      </c>
      <c r="AU4" s="16">
        <v>127000000</v>
      </c>
    </row>
    <row r="5" spans="1:47" x14ac:dyDescent="0.3">
      <c r="A5" s="1">
        <v>3</v>
      </c>
      <c r="B5" s="1">
        <v>203</v>
      </c>
      <c r="C5" s="14">
        <v>64200000</v>
      </c>
      <c r="D5" s="14">
        <v>149800000</v>
      </c>
      <c r="E5" s="14">
        <f t="shared" si="5"/>
        <v>14980000</v>
      </c>
      <c r="F5" s="14">
        <f t="shared" si="6"/>
        <v>228980000</v>
      </c>
      <c r="G5" s="14">
        <f t="shared" si="7"/>
        <v>64200000</v>
      </c>
      <c r="H5" s="14">
        <f t="shared" si="8"/>
        <v>149800000</v>
      </c>
      <c r="I5" s="15">
        <f t="shared" si="9"/>
        <v>14980000</v>
      </c>
      <c r="J5" s="16">
        <f t="shared" si="10"/>
        <v>229000000</v>
      </c>
      <c r="K5" s="17">
        <f t="shared" si="11"/>
        <v>58101000</v>
      </c>
      <c r="L5" s="14">
        <f t="shared" si="12"/>
        <v>135569000</v>
      </c>
      <c r="M5" s="15">
        <f t="shared" si="13"/>
        <v>13556900</v>
      </c>
      <c r="N5" s="16">
        <f t="shared" si="14"/>
        <v>208000000</v>
      </c>
      <c r="O5" s="17">
        <f t="shared" si="15"/>
        <v>52581405</v>
      </c>
      <c r="P5" s="14">
        <f t="shared" si="16"/>
        <v>122689945</v>
      </c>
      <c r="Q5" s="15">
        <f t="shared" si="17"/>
        <v>12268994.5</v>
      </c>
      <c r="R5" s="16">
        <f t="shared" si="18"/>
        <v>188000000</v>
      </c>
      <c r="S5" s="17">
        <f t="shared" si="19"/>
        <v>47586171.524999999</v>
      </c>
      <c r="T5" s="14">
        <f t="shared" si="20"/>
        <v>111034400.22500001</v>
      </c>
      <c r="U5" s="15">
        <f t="shared" si="21"/>
        <v>11103440.022500001</v>
      </c>
      <c r="V5" s="16">
        <f t="shared" si="22"/>
        <v>170000000</v>
      </c>
      <c r="W5" s="17">
        <f t="shared" si="23"/>
        <v>43065485.230125003</v>
      </c>
      <c r="X5" s="14">
        <f t="shared" si="24"/>
        <v>100486132.20362501</v>
      </c>
      <c r="Y5" s="15">
        <f t="shared" si="25"/>
        <v>10048613.220362501</v>
      </c>
      <c r="Z5" s="15">
        <f t="shared" si="26"/>
        <v>143551617.43375</v>
      </c>
      <c r="AA5" s="16">
        <f t="shared" si="0"/>
        <v>154000000</v>
      </c>
      <c r="AB5" s="17">
        <f t="shared" si="1"/>
        <v>38974264.133263126</v>
      </c>
      <c r="AC5" s="14">
        <f t="shared" si="2"/>
        <v>90939949.644280642</v>
      </c>
      <c r="AD5" s="15">
        <f t="shared" si="3"/>
        <v>9093994.9644280653</v>
      </c>
      <c r="AE5" s="15">
        <f>AB5+AC5</f>
        <v>129914213.77754377</v>
      </c>
      <c r="AF5" s="16">
        <f t="shared" si="4"/>
        <v>140000000</v>
      </c>
      <c r="AG5" s="18">
        <v>38974264.133263126</v>
      </c>
      <c r="AH5" s="19">
        <v>90939949.644280642</v>
      </c>
      <c r="AI5" s="20">
        <v>9093994.9644280653</v>
      </c>
      <c r="AJ5" s="20">
        <v>129914213.77754377</v>
      </c>
      <c r="AK5" s="16">
        <v>140000000</v>
      </c>
      <c r="AL5" s="18">
        <v>38974264.133263126</v>
      </c>
      <c r="AM5" s="19">
        <v>90939949.644280642</v>
      </c>
      <c r="AN5" s="20">
        <v>9093994.9644280653</v>
      </c>
      <c r="AO5" s="20">
        <v>129914213.77754377</v>
      </c>
      <c r="AP5" s="16">
        <v>140000000</v>
      </c>
      <c r="AQ5" s="18">
        <v>38974264.133263126</v>
      </c>
      <c r="AR5" s="19">
        <v>90939949.644280642</v>
      </c>
      <c r="AS5" s="20">
        <v>9093994.9644280653</v>
      </c>
      <c r="AT5" s="20">
        <v>129914213.77754377</v>
      </c>
      <c r="AU5" s="16">
        <v>140000000</v>
      </c>
    </row>
    <row r="6" spans="1:47" x14ac:dyDescent="0.3">
      <c r="A6" s="1">
        <v>4</v>
      </c>
      <c r="B6" s="1">
        <v>206</v>
      </c>
      <c r="C6" s="14">
        <v>31500000</v>
      </c>
      <c r="D6" s="14">
        <v>73500000</v>
      </c>
      <c r="E6" s="14">
        <f t="shared" si="5"/>
        <v>7350000</v>
      </c>
      <c r="F6" s="14">
        <f t="shared" si="6"/>
        <v>112350000</v>
      </c>
      <c r="G6" s="14">
        <f t="shared" si="7"/>
        <v>31500000</v>
      </c>
      <c r="H6" s="14">
        <f t="shared" si="8"/>
        <v>73500000</v>
      </c>
      <c r="I6" s="15">
        <f t="shared" si="9"/>
        <v>7350000</v>
      </c>
      <c r="J6" s="16">
        <f t="shared" si="10"/>
        <v>113000000</v>
      </c>
      <c r="K6" s="17">
        <f t="shared" si="11"/>
        <v>28507500</v>
      </c>
      <c r="L6" s="14">
        <f t="shared" si="12"/>
        <v>66517500</v>
      </c>
      <c r="M6" s="15">
        <f t="shared" si="13"/>
        <v>6651750</v>
      </c>
      <c r="N6" s="16">
        <f t="shared" si="14"/>
        <v>102000000</v>
      </c>
      <c r="O6" s="17">
        <f t="shared" si="15"/>
        <v>25799287.5</v>
      </c>
      <c r="P6" s="14">
        <f t="shared" si="16"/>
        <v>60198337.5</v>
      </c>
      <c r="Q6" s="15">
        <f t="shared" si="17"/>
        <v>6019833.75</v>
      </c>
      <c r="R6" s="16">
        <f t="shared" si="18"/>
        <v>93000000</v>
      </c>
      <c r="S6" s="17">
        <f t="shared" si="19"/>
        <v>23348355.1875</v>
      </c>
      <c r="T6" s="14">
        <f t="shared" si="20"/>
        <v>54479495.4375</v>
      </c>
      <c r="U6" s="15">
        <f t="shared" si="21"/>
        <v>5447949.5437500002</v>
      </c>
      <c r="V6" s="16">
        <f t="shared" si="22"/>
        <v>84000000</v>
      </c>
      <c r="W6" s="17">
        <f t="shared" si="23"/>
        <v>21130261.444687501</v>
      </c>
      <c r="X6" s="14">
        <f t="shared" si="24"/>
        <v>49303943.370937504</v>
      </c>
      <c r="Y6" s="15">
        <f t="shared" si="25"/>
        <v>4930394.3370937509</v>
      </c>
      <c r="Z6" s="15">
        <f t="shared" si="26"/>
        <v>70434204.815625012</v>
      </c>
      <c r="AA6" s="16">
        <f t="shared" si="0"/>
        <v>76000000</v>
      </c>
      <c r="AB6" s="17">
        <f t="shared" si="1"/>
        <v>19122886.607442189</v>
      </c>
      <c r="AC6" s="14">
        <f t="shared" si="2"/>
        <v>44620068.75069844</v>
      </c>
      <c r="AD6" s="15">
        <f t="shared" si="3"/>
        <v>4462006.8750698445</v>
      </c>
      <c r="AE6" s="15">
        <f t="shared" si="27"/>
        <v>63742955.358140633</v>
      </c>
      <c r="AF6" s="16">
        <f t="shared" si="4"/>
        <v>69000000</v>
      </c>
      <c r="AG6" s="18">
        <v>19122886.607442189</v>
      </c>
      <c r="AH6" s="19">
        <v>44620068.75069844</v>
      </c>
      <c r="AI6" s="20">
        <v>4462006.8750698445</v>
      </c>
      <c r="AJ6" s="20">
        <v>63742955.358140633</v>
      </c>
      <c r="AK6" s="16">
        <v>69000000</v>
      </c>
      <c r="AL6" s="18">
        <v>19122886.607442189</v>
      </c>
      <c r="AM6" s="19">
        <v>44620068.75069844</v>
      </c>
      <c r="AN6" s="20">
        <v>4462006.8750698445</v>
      </c>
      <c r="AO6" s="20">
        <v>63742955.358140633</v>
      </c>
      <c r="AP6" s="16">
        <v>69000000</v>
      </c>
      <c r="AQ6" s="18">
        <v>19122886.607442189</v>
      </c>
      <c r="AR6" s="19">
        <v>44620068.75069844</v>
      </c>
      <c r="AS6" s="20">
        <v>4462006.8750698445</v>
      </c>
      <c r="AT6" s="20">
        <v>63742955.358140633</v>
      </c>
      <c r="AU6" s="16">
        <v>69000000</v>
      </c>
    </row>
    <row r="7" spans="1:47" x14ac:dyDescent="0.3">
      <c r="A7" s="1">
        <v>5</v>
      </c>
      <c r="B7" s="1">
        <v>207</v>
      </c>
      <c r="C7" s="14">
        <v>34200000</v>
      </c>
      <c r="D7" s="14">
        <v>79800000</v>
      </c>
      <c r="E7" s="14">
        <f t="shared" si="5"/>
        <v>7980000</v>
      </c>
      <c r="F7" s="14">
        <f t="shared" si="6"/>
        <v>121980000</v>
      </c>
      <c r="G7" s="14">
        <f t="shared" si="7"/>
        <v>34200000</v>
      </c>
      <c r="H7" s="14">
        <f t="shared" si="8"/>
        <v>79800000</v>
      </c>
      <c r="I7" s="15">
        <f t="shared" si="9"/>
        <v>7980000</v>
      </c>
      <c r="J7" s="16">
        <f t="shared" si="10"/>
        <v>122000000</v>
      </c>
      <c r="K7" s="17">
        <f t="shared" si="11"/>
        <v>30951000</v>
      </c>
      <c r="L7" s="14">
        <f t="shared" si="12"/>
        <v>72219000</v>
      </c>
      <c r="M7" s="15">
        <f t="shared" si="13"/>
        <v>7221900</v>
      </c>
      <c r="N7" s="16">
        <f t="shared" si="14"/>
        <v>111000000</v>
      </c>
      <c r="O7" s="17">
        <f t="shared" si="15"/>
        <v>28010655</v>
      </c>
      <c r="P7" s="14">
        <f t="shared" si="16"/>
        <v>65358195</v>
      </c>
      <c r="Q7" s="15">
        <f t="shared" si="17"/>
        <v>6535819.5</v>
      </c>
      <c r="R7" s="16">
        <f t="shared" si="18"/>
        <v>100000000</v>
      </c>
      <c r="S7" s="17">
        <f t="shared" si="19"/>
        <v>25349642.775000002</v>
      </c>
      <c r="T7" s="14">
        <f t="shared" si="20"/>
        <v>59149166.475000001</v>
      </c>
      <c r="U7" s="15">
        <f t="shared" si="21"/>
        <v>5914916.6475000009</v>
      </c>
      <c r="V7" s="16">
        <f t="shared" si="22"/>
        <v>91000000</v>
      </c>
      <c r="W7" s="17">
        <f t="shared" si="23"/>
        <v>22941426.711375002</v>
      </c>
      <c r="X7" s="14">
        <f t="shared" si="24"/>
        <v>53529995.659875005</v>
      </c>
      <c r="Y7" s="15">
        <f t="shared" si="25"/>
        <v>5352999.5659875013</v>
      </c>
      <c r="Z7" s="15">
        <f t="shared" si="26"/>
        <v>76471422.371250004</v>
      </c>
      <c r="AA7" s="16">
        <f t="shared" si="0"/>
        <v>82000000</v>
      </c>
      <c r="AB7" s="17">
        <f t="shared" si="1"/>
        <v>20761991.173794378</v>
      </c>
      <c r="AC7" s="14">
        <f t="shared" si="2"/>
        <v>48444646.07218688</v>
      </c>
      <c r="AD7" s="15">
        <f t="shared" si="3"/>
        <v>4844464.6072186884</v>
      </c>
      <c r="AE7" s="15">
        <f t="shared" si="27"/>
        <v>69206637.245981261</v>
      </c>
      <c r="AF7" s="16">
        <f t="shared" si="4"/>
        <v>75000000</v>
      </c>
      <c r="AG7" s="18">
        <v>20761991.173794378</v>
      </c>
      <c r="AH7" s="19">
        <v>48444646.07218688</v>
      </c>
      <c r="AI7" s="20">
        <v>4844464.6072186884</v>
      </c>
      <c r="AJ7" s="20">
        <v>69206637.245981261</v>
      </c>
      <c r="AK7" s="16">
        <v>75000000</v>
      </c>
      <c r="AL7" s="18">
        <v>20761991.173794378</v>
      </c>
      <c r="AM7" s="19">
        <v>48444646.07218688</v>
      </c>
      <c r="AN7" s="20">
        <v>4844464.6072186884</v>
      </c>
      <c r="AO7" s="20">
        <v>69206637.245981261</v>
      </c>
      <c r="AP7" s="16">
        <v>75000000</v>
      </c>
      <c r="AQ7" s="18">
        <v>20761991.173794378</v>
      </c>
      <c r="AR7" s="19">
        <v>48444646.07218688</v>
      </c>
      <c r="AS7" s="20">
        <v>4844464.6072186884</v>
      </c>
      <c r="AT7" s="20">
        <v>69206637.245981261</v>
      </c>
      <c r="AU7" s="16">
        <v>75000000</v>
      </c>
    </row>
    <row r="8" spans="1:47" x14ac:dyDescent="0.3">
      <c r="A8" s="1">
        <v>6</v>
      </c>
      <c r="B8" s="1">
        <v>208</v>
      </c>
      <c r="C8" s="14">
        <v>39900000</v>
      </c>
      <c r="D8" s="14">
        <v>93100000</v>
      </c>
      <c r="E8" s="14">
        <f t="shared" si="5"/>
        <v>9310000</v>
      </c>
      <c r="F8" s="14">
        <f t="shared" ref="F8:F9" si="28">SUM(C8:E8)</f>
        <v>142310000</v>
      </c>
      <c r="G8" s="14">
        <f t="shared" si="7"/>
        <v>39900000</v>
      </c>
      <c r="H8" s="14">
        <f t="shared" si="8"/>
        <v>93100000</v>
      </c>
      <c r="I8" s="15">
        <f t="shared" si="9"/>
        <v>9310000</v>
      </c>
      <c r="J8" s="16">
        <f t="shared" si="10"/>
        <v>143000000</v>
      </c>
      <c r="K8" s="17">
        <f t="shared" si="11"/>
        <v>36109500</v>
      </c>
      <c r="L8" s="14">
        <f t="shared" si="12"/>
        <v>84255500</v>
      </c>
      <c r="M8" s="15">
        <f t="shared" si="13"/>
        <v>8425550</v>
      </c>
      <c r="N8" s="16">
        <f t="shared" si="14"/>
        <v>129000000</v>
      </c>
      <c r="O8" s="17">
        <f t="shared" si="15"/>
        <v>32679097.5</v>
      </c>
      <c r="P8" s="14">
        <f t="shared" si="16"/>
        <v>76251227.5</v>
      </c>
      <c r="Q8" s="15">
        <f t="shared" si="17"/>
        <v>7625122.75</v>
      </c>
      <c r="R8" s="16">
        <f t="shared" si="18"/>
        <v>117000000</v>
      </c>
      <c r="S8" s="17">
        <f t="shared" si="19"/>
        <v>29574583.237500001</v>
      </c>
      <c r="T8" s="14">
        <f t="shared" si="20"/>
        <v>69007360.887500003</v>
      </c>
      <c r="U8" s="15">
        <f t="shared" si="21"/>
        <v>6900736.088750001</v>
      </c>
      <c r="V8" s="16">
        <f t="shared" si="22"/>
        <v>106000000</v>
      </c>
      <c r="W8" s="17">
        <f t="shared" si="23"/>
        <v>26764997.829937503</v>
      </c>
      <c r="X8" s="14">
        <f t="shared" si="24"/>
        <v>62451661.603187501</v>
      </c>
      <c r="Y8" s="15">
        <f t="shared" si="25"/>
        <v>6245166.1603187509</v>
      </c>
      <c r="Z8" s="15">
        <f t="shared" si="26"/>
        <v>89216659.433125004</v>
      </c>
      <c r="AA8" s="16">
        <f t="shared" si="0"/>
        <v>96000000</v>
      </c>
      <c r="AB8" s="17">
        <f t="shared" si="1"/>
        <v>24222323.03609344</v>
      </c>
      <c r="AC8" s="14">
        <f t="shared" si="2"/>
        <v>56518753.750884689</v>
      </c>
      <c r="AD8" s="15">
        <f t="shared" si="3"/>
        <v>5651875.3750884691</v>
      </c>
      <c r="AE8" s="15">
        <f t="shared" si="27"/>
        <v>80741076.786978126</v>
      </c>
      <c r="AF8" s="16">
        <f t="shared" si="4"/>
        <v>87000000</v>
      </c>
      <c r="AG8" s="18">
        <v>24222323.03609344</v>
      </c>
      <c r="AH8" s="19">
        <v>56518753.750884689</v>
      </c>
      <c r="AI8" s="20">
        <v>5651875.3750884691</v>
      </c>
      <c r="AJ8" s="20">
        <v>80741076.786978126</v>
      </c>
      <c r="AK8" s="16">
        <v>87000000</v>
      </c>
      <c r="AL8" s="18">
        <v>24222323.03609344</v>
      </c>
      <c r="AM8" s="19">
        <v>56518753.750884689</v>
      </c>
      <c r="AN8" s="20">
        <v>5651875.3750884691</v>
      </c>
      <c r="AO8" s="20">
        <v>80741076.786978126</v>
      </c>
      <c r="AP8" s="16">
        <v>87000000</v>
      </c>
      <c r="AQ8" s="18">
        <v>24222323.03609344</v>
      </c>
      <c r="AR8" s="19">
        <v>56518753.750884689</v>
      </c>
      <c r="AS8" s="20">
        <v>5651875.3750884691</v>
      </c>
      <c r="AT8" s="20">
        <v>80741076.786978126</v>
      </c>
      <c r="AU8" s="16">
        <v>87000000</v>
      </c>
    </row>
    <row r="9" spans="1:47" x14ac:dyDescent="0.3">
      <c r="A9" s="1">
        <v>7</v>
      </c>
      <c r="B9" s="1">
        <v>209</v>
      </c>
      <c r="C9" s="14">
        <v>90900000</v>
      </c>
      <c r="D9" s="14">
        <v>212100000</v>
      </c>
      <c r="E9" s="14">
        <f t="shared" si="5"/>
        <v>21210000</v>
      </c>
      <c r="F9" s="14">
        <f t="shared" si="28"/>
        <v>324210000</v>
      </c>
      <c r="G9" s="14">
        <f t="shared" si="7"/>
        <v>90900000</v>
      </c>
      <c r="H9" s="14">
        <f t="shared" si="8"/>
        <v>212100000</v>
      </c>
      <c r="I9" s="15">
        <f t="shared" si="9"/>
        <v>21210000</v>
      </c>
      <c r="J9" s="16">
        <f t="shared" si="10"/>
        <v>325000000</v>
      </c>
      <c r="K9" s="17">
        <f t="shared" si="11"/>
        <v>82264500</v>
      </c>
      <c r="L9" s="14">
        <f t="shared" si="12"/>
        <v>191950500</v>
      </c>
      <c r="M9" s="15">
        <f t="shared" si="13"/>
        <v>19195050</v>
      </c>
      <c r="N9" s="16">
        <f t="shared" si="14"/>
        <v>294000000</v>
      </c>
      <c r="O9" s="17">
        <f t="shared" si="15"/>
        <v>74449372.5</v>
      </c>
      <c r="P9" s="14">
        <f t="shared" si="16"/>
        <v>173715202.5</v>
      </c>
      <c r="Q9" s="15">
        <f t="shared" si="17"/>
        <v>17371520.25</v>
      </c>
      <c r="R9" s="16">
        <f t="shared" si="18"/>
        <v>266000000</v>
      </c>
      <c r="S9" s="17">
        <f t="shared" si="19"/>
        <v>67376682.112499997</v>
      </c>
      <c r="T9" s="14">
        <f t="shared" si="20"/>
        <v>157212258.26250002</v>
      </c>
      <c r="U9" s="15">
        <f t="shared" si="21"/>
        <v>15721225.826250002</v>
      </c>
      <c r="V9" s="16">
        <f t="shared" si="22"/>
        <v>241000000</v>
      </c>
      <c r="W9" s="17">
        <f t="shared" si="23"/>
        <v>60975897.311812498</v>
      </c>
      <c r="X9" s="14">
        <f t="shared" si="24"/>
        <v>142277093.72756252</v>
      </c>
      <c r="Y9" s="15">
        <f t="shared" si="25"/>
        <v>14227709.372756252</v>
      </c>
      <c r="Z9" s="15">
        <f t="shared" si="26"/>
        <v>203252991.03937501</v>
      </c>
      <c r="AA9" s="16">
        <f t="shared" si="0"/>
        <v>218000000</v>
      </c>
      <c r="AB9" s="17">
        <f t="shared" si="1"/>
        <v>55183187.067190312</v>
      </c>
      <c r="AC9" s="14">
        <f t="shared" si="2"/>
        <v>128760769.82344408</v>
      </c>
      <c r="AD9" s="15">
        <f t="shared" si="3"/>
        <v>12876076.982344409</v>
      </c>
      <c r="AE9" s="15">
        <f t="shared" si="27"/>
        <v>183943956.89063439</v>
      </c>
      <c r="AF9" s="16">
        <f t="shared" si="4"/>
        <v>197000000</v>
      </c>
      <c r="AG9" s="18">
        <v>55183187.067190312</v>
      </c>
      <c r="AH9" s="19">
        <v>128760769.82344408</v>
      </c>
      <c r="AI9" s="20">
        <v>12876076.982344409</v>
      </c>
      <c r="AJ9" s="20">
        <v>183943956.89063439</v>
      </c>
      <c r="AK9" s="16">
        <v>197000000</v>
      </c>
      <c r="AL9" s="18">
        <v>55183187.067190312</v>
      </c>
      <c r="AM9" s="19">
        <v>128760769.82344408</v>
      </c>
      <c r="AN9" s="20">
        <v>12876076.982344409</v>
      </c>
      <c r="AO9" s="20">
        <v>183943956.89063439</v>
      </c>
      <c r="AP9" s="16">
        <v>197000000</v>
      </c>
      <c r="AQ9" s="18">
        <v>55183187.067190312</v>
      </c>
      <c r="AR9" s="19">
        <v>128760769.82344408</v>
      </c>
      <c r="AS9" s="20">
        <v>12876076.982344409</v>
      </c>
      <c r="AT9" s="20">
        <v>183943956.89063439</v>
      </c>
      <c r="AU9" s="16">
        <v>197000000</v>
      </c>
    </row>
    <row r="10" spans="1:47" x14ac:dyDescent="0.3">
      <c r="A10" s="1">
        <v>8</v>
      </c>
      <c r="B10" s="1">
        <v>210</v>
      </c>
      <c r="C10" s="14">
        <v>55200000</v>
      </c>
      <c r="D10" s="14">
        <v>128800000</v>
      </c>
      <c r="E10" s="14">
        <f t="shared" si="5"/>
        <v>12880000</v>
      </c>
      <c r="F10" s="14">
        <f t="shared" ref="F10:F19" si="29">SUM(C10:E10)</f>
        <v>196880000</v>
      </c>
      <c r="G10" s="14">
        <f t="shared" si="7"/>
        <v>55200000</v>
      </c>
      <c r="H10" s="14">
        <f t="shared" si="8"/>
        <v>128800000</v>
      </c>
      <c r="I10" s="15">
        <f t="shared" si="9"/>
        <v>12880000</v>
      </c>
      <c r="J10" s="16">
        <f t="shared" si="10"/>
        <v>197000000</v>
      </c>
      <c r="K10" s="17">
        <f t="shared" si="11"/>
        <v>49956000</v>
      </c>
      <c r="L10" s="14">
        <f t="shared" si="12"/>
        <v>116564000</v>
      </c>
      <c r="M10" s="15">
        <f t="shared" si="13"/>
        <v>11656400</v>
      </c>
      <c r="N10" s="16">
        <f t="shared" si="14"/>
        <v>179000000</v>
      </c>
      <c r="O10" s="17">
        <f t="shared" si="15"/>
        <v>45210180</v>
      </c>
      <c r="P10" s="14">
        <f t="shared" si="16"/>
        <v>105490420</v>
      </c>
      <c r="Q10" s="15">
        <f t="shared" si="17"/>
        <v>10549042</v>
      </c>
      <c r="R10" s="16">
        <f t="shared" si="18"/>
        <v>162000000</v>
      </c>
      <c r="S10" s="17">
        <f t="shared" si="19"/>
        <v>40915212.899999999</v>
      </c>
      <c r="T10" s="14">
        <f t="shared" si="20"/>
        <v>95468830.100000009</v>
      </c>
      <c r="U10" s="15">
        <f t="shared" si="21"/>
        <v>9546883.0100000016</v>
      </c>
      <c r="V10" s="16">
        <f t="shared" si="22"/>
        <v>146000000</v>
      </c>
      <c r="W10" s="17">
        <f t="shared" si="23"/>
        <v>37028267.674500003</v>
      </c>
      <c r="X10" s="14">
        <f t="shared" si="24"/>
        <v>86399291.240500018</v>
      </c>
      <c r="Y10" s="15">
        <f t="shared" si="25"/>
        <v>8639929.1240500025</v>
      </c>
      <c r="Z10" s="15">
        <f t="shared" si="26"/>
        <v>123427558.91500002</v>
      </c>
      <c r="AA10" s="16">
        <f t="shared" si="0"/>
        <v>133000000</v>
      </c>
      <c r="AB10" s="17">
        <f t="shared" si="1"/>
        <v>33510582.245422505</v>
      </c>
      <c r="AC10" s="14">
        <f t="shared" si="2"/>
        <v>78191358.572652519</v>
      </c>
      <c r="AD10" s="15">
        <f t="shared" si="3"/>
        <v>7819135.8572652526</v>
      </c>
      <c r="AE10" s="15">
        <f t="shared" si="27"/>
        <v>111701940.81807503</v>
      </c>
      <c r="AF10" s="16">
        <f t="shared" si="4"/>
        <v>120000000</v>
      </c>
      <c r="AG10" s="18">
        <v>33510582.245422505</v>
      </c>
      <c r="AH10" s="19">
        <v>78191358.572652519</v>
      </c>
      <c r="AI10" s="20">
        <v>7819135.8572652526</v>
      </c>
      <c r="AJ10" s="20">
        <v>111701940.81807503</v>
      </c>
      <c r="AK10" s="16">
        <v>120000000</v>
      </c>
      <c r="AL10" s="18">
        <v>33510582.245422505</v>
      </c>
      <c r="AM10" s="19">
        <v>78191358.572652519</v>
      </c>
      <c r="AN10" s="20">
        <v>7819135.8572652526</v>
      </c>
      <c r="AO10" s="20">
        <v>111701940.81807503</v>
      </c>
      <c r="AP10" s="16">
        <v>120000000</v>
      </c>
      <c r="AQ10" s="18">
        <v>33510582.245422505</v>
      </c>
      <c r="AR10" s="19">
        <v>78191358.572652519</v>
      </c>
      <c r="AS10" s="20">
        <v>7819135.8572652526</v>
      </c>
      <c r="AT10" s="20">
        <v>111701940.81807503</v>
      </c>
      <c r="AU10" s="16">
        <v>120000000</v>
      </c>
    </row>
    <row r="11" spans="1:47" x14ac:dyDescent="0.3">
      <c r="A11" s="1">
        <v>9</v>
      </c>
      <c r="B11" s="1">
        <v>310</v>
      </c>
      <c r="C11" s="14">
        <v>33000000</v>
      </c>
      <c r="D11" s="14">
        <v>77000000</v>
      </c>
      <c r="E11" s="14">
        <f t="shared" si="5"/>
        <v>7700000</v>
      </c>
      <c r="F11" s="14">
        <f>SUM(C11:E11)</f>
        <v>117700000</v>
      </c>
      <c r="G11" s="14">
        <f t="shared" si="7"/>
        <v>33000000</v>
      </c>
      <c r="H11" s="14">
        <f t="shared" si="8"/>
        <v>77000000</v>
      </c>
      <c r="I11" s="15">
        <f t="shared" si="9"/>
        <v>7700000</v>
      </c>
      <c r="J11" s="16">
        <f t="shared" si="10"/>
        <v>118000000</v>
      </c>
      <c r="K11" s="17">
        <f t="shared" si="11"/>
        <v>29865000</v>
      </c>
      <c r="L11" s="14">
        <f t="shared" si="12"/>
        <v>69685000</v>
      </c>
      <c r="M11" s="15">
        <f t="shared" si="13"/>
        <v>6968500</v>
      </c>
      <c r="N11" s="16">
        <f t="shared" si="14"/>
        <v>107000000</v>
      </c>
      <c r="O11" s="17">
        <f t="shared" si="15"/>
        <v>27027825</v>
      </c>
      <c r="P11" s="14">
        <f t="shared" si="16"/>
        <v>63064925</v>
      </c>
      <c r="Q11" s="15">
        <f t="shared" si="17"/>
        <v>6306492.5</v>
      </c>
      <c r="R11" s="16">
        <f t="shared" si="18"/>
        <v>97000000</v>
      </c>
      <c r="S11" s="17">
        <f t="shared" si="19"/>
        <v>24460181.625</v>
      </c>
      <c r="T11" s="14">
        <f t="shared" si="20"/>
        <v>57073757.125</v>
      </c>
      <c r="U11" s="15">
        <f t="shared" si="21"/>
        <v>5707375.7125000004</v>
      </c>
      <c r="V11" s="16">
        <f t="shared" si="22"/>
        <v>88000000</v>
      </c>
      <c r="W11" s="17">
        <f>S11*0.906</f>
        <v>22160924.552250002</v>
      </c>
      <c r="X11" s="14">
        <f>T11*0.906</f>
        <v>51708823.955250002</v>
      </c>
      <c r="Y11" s="15">
        <f t="shared" si="25"/>
        <v>5170882.395525001</v>
      </c>
      <c r="Z11" s="15">
        <f t="shared" si="26"/>
        <v>73869748.507500008</v>
      </c>
      <c r="AA11" s="16">
        <f t="shared" si="0"/>
        <v>80000000</v>
      </c>
      <c r="AB11" s="17">
        <f t="shared" si="1"/>
        <v>20055636.719786253</v>
      </c>
      <c r="AC11" s="14">
        <f t="shared" si="2"/>
        <v>46796485.67950125</v>
      </c>
      <c r="AD11" s="15">
        <f t="shared" si="3"/>
        <v>4679648.5679501249</v>
      </c>
      <c r="AE11" s="15">
        <f t="shared" si="27"/>
        <v>66852122.399287507</v>
      </c>
      <c r="AF11" s="16">
        <f t="shared" si="4"/>
        <v>72000000</v>
      </c>
      <c r="AG11" s="18">
        <f t="shared" ref="AG11:AG19" si="30">AB11*0.905</f>
        <v>18150351.231406558</v>
      </c>
      <c r="AH11" s="19">
        <f t="shared" ref="AH11:AH19" si="31">AC11*0.905</f>
        <v>42350819.539948635</v>
      </c>
      <c r="AI11" s="20">
        <f t="shared" ref="AI11:AI19" si="32">AH11*0.1</f>
        <v>4235081.9539948637</v>
      </c>
      <c r="AJ11" s="20">
        <f t="shared" ref="AJ11:AJ19" si="33">AG11+AH11</f>
        <v>60501170.771355197</v>
      </c>
      <c r="AK11" s="16">
        <f t="shared" ref="AK11:AK19" si="34">ROUNDUP(SUM(AG11:AI11),-6)</f>
        <v>65000000</v>
      </c>
      <c r="AL11" s="18">
        <f t="shared" ref="AL11:AL19" si="35">AG11*0.905</f>
        <v>16426067.864422936</v>
      </c>
      <c r="AM11" s="19">
        <f t="shared" ref="AM11:AM19" si="36">AH11*0.905</f>
        <v>38327491.683653519</v>
      </c>
      <c r="AN11" s="20">
        <f t="shared" ref="AN11:AN19" si="37">AM11*0.1</f>
        <v>3832749.1683653519</v>
      </c>
      <c r="AO11" s="20">
        <f t="shared" ref="AO11:AO19" si="38">AL11+AM11</f>
        <v>54753559.548076451</v>
      </c>
      <c r="AP11" s="16">
        <f t="shared" ref="AP11:AP19" si="39">ROUNDUP(SUM(AL11:AN11),-6)</f>
        <v>59000000</v>
      </c>
      <c r="AQ11" s="18">
        <f t="shared" ref="AQ11:AQ19" si="40">AL11*0.905</f>
        <v>14865591.417302758</v>
      </c>
      <c r="AR11" s="19">
        <f t="shared" ref="AR11:AR19" si="41">AM11*0.905</f>
        <v>34686379.973706432</v>
      </c>
      <c r="AS11" s="20">
        <f t="shared" ref="AS11:AS19" si="42">AR11*0.1</f>
        <v>3468637.9973706435</v>
      </c>
      <c r="AT11" s="20">
        <f t="shared" ref="AT11:AT19" si="43">AQ11+AR11</f>
        <v>49551971.391009189</v>
      </c>
      <c r="AU11" s="16">
        <f t="shared" ref="AU11:AU19" si="44">ROUNDUP(SUM(AQ11:AS11),-6)</f>
        <v>54000000</v>
      </c>
    </row>
    <row r="12" spans="1:47" x14ac:dyDescent="0.3">
      <c r="A12" s="1">
        <v>10</v>
      </c>
      <c r="B12" s="1">
        <v>403</v>
      </c>
      <c r="C12" s="14">
        <v>37500000</v>
      </c>
      <c r="D12" s="14">
        <v>87500000</v>
      </c>
      <c r="E12" s="14">
        <f t="shared" si="5"/>
        <v>8750000</v>
      </c>
      <c r="F12" s="14">
        <f t="shared" si="29"/>
        <v>133750000</v>
      </c>
      <c r="G12" s="14">
        <f t="shared" si="7"/>
        <v>37500000</v>
      </c>
      <c r="H12" s="14">
        <f t="shared" si="8"/>
        <v>87500000</v>
      </c>
      <c r="I12" s="15">
        <f t="shared" si="9"/>
        <v>8750000</v>
      </c>
      <c r="J12" s="16">
        <f t="shared" si="10"/>
        <v>134000000</v>
      </c>
      <c r="K12" s="17">
        <f t="shared" si="11"/>
        <v>33937500</v>
      </c>
      <c r="L12" s="14">
        <f t="shared" si="12"/>
        <v>79187500</v>
      </c>
      <c r="M12" s="15">
        <f t="shared" si="13"/>
        <v>7918750</v>
      </c>
      <c r="N12" s="16">
        <f t="shared" si="14"/>
        <v>122000000</v>
      </c>
      <c r="O12" s="17">
        <f t="shared" si="15"/>
        <v>30713437.5</v>
      </c>
      <c r="P12" s="14">
        <f t="shared" si="16"/>
        <v>71664687.5</v>
      </c>
      <c r="Q12" s="15">
        <f t="shared" si="17"/>
        <v>7166468.75</v>
      </c>
      <c r="R12" s="16">
        <f t="shared" si="18"/>
        <v>110000000</v>
      </c>
      <c r="S12" s="17">
        <f t="shared" si="19"/>
        <v>27795660.9375</v>
      </c>
      <c r="T12" s="14">
        <f t="shared" si="20"/>
        <v>64856542.1875</v>
      </c>
      <c r="U12" s="15">
        <f t="shared" si="21"/>
        <v>6485654.21875</v>
      </c>
      <c r="V12" s="16">
        <f t="shared" si="22"/>
        <v>100000000</v>
      </c>
      <c r="W12" s="17">
        <f t="shared" si="23"/>
        <v>25155073.1484375</v>
      </c>
      <c r="X12" s="14">
        <f t="shared" si="24"/>
        <v>58695170.6796875</v>
      </c>
      <c r="Y12" s="15">
        <f t="shared" si="25"/>
        <v>5869517.0679687504</v>
      </c>
      <c r="Z12" s="15">
        <f t="shared" si="26"/>
        <v>83850243.828125</v>
      </c>
      <c r="AA12" s="16">
        <f t="shared" si="0"/>
        <v>90000000</v>
      </c>
      <c r="AB12" s="17">
        <f t="shared" si="1"/>
        <v>22765341.199335936</v>
      </c>
      <c r="AC12" s="14">
        <f t="shared" si="2"/>
        <v>53119129.465117186</v>
      </c>
      <c r="AD12" s="15">
        <f t="shared" si="3"/>
        <v>5311912.9465117194</v>
      </c>
      <c r="AE12" s="15">
        <f t="shared" si="27"/>
        <v>75884470.664453119</v>
      </c>
      <c r="AF12" s="16">
        <f t="shared" si="4"/>
        <v>82000000</v>
      </c>
      <c r="AG12" s="18">
        <f t="shared" si="30"/>
        <v>20602633.785399023</v>
      </c>
      <c r="AH12" s="19">
        <f t="shared" si="31"/>
        <v>48072812.165931053</v>
      </c>
      <c r="AI12" s="20">
        <f t="shared" si="32"/>
        <v>4807281.2165931053</v>
      </c>
      <c r="AJ12" s="20">
        <f t="shared" si="33"/>
        <v>68675445.951330081</v>
      </c>
      <c r="AK12" s="16">
        <f t="shared" si="34"/>
        <v>74000000</v>
      </c>
      <c r="AL12" s="18">
        <f t="shared" si="35"/>
        <v>18645383.575786117</v>
      </c>
      <c r="AM12" s="19">
        <f t="shared" si="36"/>
        <v>43505895.010167606</v>
      </c>
      <c r="AN12" s="20">
        <f t="shared" si="37"/>
        <v>4350589.5010167612</v>
      </c>
      <c r="AO12" s="20">
        <f t="shared" si="38"/>
        <v>62151278.585953727</v>
      </c>
      <c r="AP12" s="16">
        <f t="shared" si="39"/>
        <v>67000000</v>
      </c>
      <c r="AQ12" s="18">
        <f t="shared" si="40"/>
        <v>16874072.136086438</v>
      </c>
      <c r="AR12" s="19">
        <f t="shared" si="41"/>
        <v>39372834.984201685</v>
      </c>
      <c r="AS12" s="20">
        <f t="shared" si="42"/>
        <v>3937283.4984201686</v>
      </c>
      <c r="AT12" s="20">
        <f t="shared" si="43"/>
        <v>56246907.120288119</v>
      </c>
      <c r="AU12" s="16">
        <f t="shared" si="44"/>
        <v>61000000</v>
      </c>
    </row>
    <row r="13" spans="1:47" x14ac:dyDescent="0.3">
      <c r="A13" s="1">
        <v>11</v>
      </c>
      <c r="B13" s="1">
        <v>409</v>
      </c>
      <c r="C13" s="14">
        <v>53400000</v>
      </c>
      <c r="D13" s="14">
        <v>124600000</v>
      </c>
      <c r="E13" s="14">
        <f t="shared" si="5"/>
        <v>12460000</v>
      </c>
      <c r="F13" s="14">
        <f t="shared" si="29"/>
        <v>190460000</v>
      </c>
      <c r="G13" s="14">
        <f t="shared" si="7"/>
        <v>53400000</v>
      </c>
      <c r="H13" s="14">
        <f t="shared" si="8"/>
        <v>124600000</v>
      </c>
      <c r="I13" s="15">
        <f t="shared" si="9"/>
        <v>12460000</v>
      </c>
      <c r="J13" s="16">
        <f t="shared" si="10"/>
        <v>191000000</v>
      </c>
      <c r="K13" s="17">
        <f t="shared" si="11"/>
        <v>48327000</v>
      </c>
      <c r="L13" s="14">
        <f t="shared" si="12"/>
        <v>112763000</v>
      </c>
      <c r="M13" s="15">
        <f t="shared" si="13"/>
        <v>11276300</v>
      </c>
      <c r="N13" s="16">
        <f t="shared" si="14"/>
        <v>173000000</v>
      </c>
      <c r="O13" s="17">
        <f t="shared" si="15"/>
        <v>43735935</v>
      </c>
      <c r="P13" s="14">
        <f t="shared" si="16"/>
        <v>102050515</v>
      </c>
      <c r="Q13" s="15">
        <f t="shared" si="17"/>
        <v>10205051.5</v>
      </c>
      <c r="R13" s="16">
        <f t="shared" si="18"/>
        <v>156000000</v>
      </c>
      <c r="S13" s="17">
        <f t="shared" si="19"/>
        <v>39581021.175000004</v>
      </c>
      <c r="T13" s="14">
        <f t="shared" si="20"/>
        <v>92355716.075000003</v>
      </c>
      <c r="U13" s="15">
        <f t="shared" si="21"/>
        <v>9235571.6074999999</v>
      </c>
      <c r="V13" s="16">
        <f t="shared" si="22"/>
        <v>142000000</v>
      </c>
      <c r="W13" s="17">
        <f t="shared" si="23"/>
        <v>35820824.163375005</v>
      </c>
      <c r="X13" s="14">
        <f t="shared" si="24"/>
        <v>83581923.047875002</v>
      </c>
      <c r="Y13" s="15">
        <f t="shared" si="25"/>
        <v>8358192.3047875008</v>
      </c>
      <c r="Z13" s="15">
        <f t="shared" si="26"/>
        <v>119402747.21125001</v>
      </c>
      <c r="AA13" s="16">
        <f t="shared" si="0"/>
        <v>128000000</v>
      </c>
      <c r="AB13" s="17">
        <f t="shared" si="1"/>
        <v>32417845.867854379</v>
      </c>
      <c r="AC13" s="14">
        <f t="shared" si="2"/>
        <v>75641640.358326882</v>
      </c>
      <c r="AD13" s="15">
        <f t="shared" si="3"/>
        <v>7564164.0358326882</v>
      </c>
      <c r="AE13" s="15">
        <f t="shared" si="27"/>
        <v>108059486.22618127</v>
      </c>
      <c r="AF13" s="16">
        <f t="shared" si="4"/>
        <v>116000000</v>
      </c>
      <c r="AG13" s="18">
        <f t="shared" si="30"/>
        <v>29338150.510408215</v>
      </c>
      <c r="AH13" s="19">
        <f t="shared" si="31"/>
        <v>68455684.524285823</v>
      </c>
      <c r="AI13" s="20">
        <f t="shared" si="32"/>
        <v>6845568.4524285831</v>
      </c>
      <c r="AJ13" s="20">
        <f t="shared" si="33"/>
        <v>97793835.034694046</v>
      </c>
      <c r="AK13" s="16">
        <f t="shared" si="34"/>
        <v>105000000</v>
      </c>
      <c r="AL13" s="18">
        <f t="shared" si="35"/>
        <v>26551026.211919434</v>
      </c>
      <c r="AM13" s="19">
        <f t="shared" si="36"/>
        <v>61952394.494478673</v>
      </c>
      <c r="AN13" s="20">
        <f t="shared" si="37"/>
        <v>6195239.4494478675</v>
      </c>
      <c r="AO13" s="20">
        <f t="shared" si="38"/>
        <v>88503420.7063981</v>
      </c>
      <c r="AP13" s="16">
        <f t="shared" si="39"/>
        <v>95000000</v>
      </c>
      <c r="AQ13" s="18">
        <f t="shared" si="40"/>
        <v>24028678.721787088</v>
      </c>
      <c r="AR13" s="19">
        <f t="shared" si="41"/>
        <v>56066917.017503202</v>
      </c>
      <c r="AS13" s="20">
        <f t="shared" si="42"/>
        <v>5606691.7017503204</v>
      </c>
      <c r="AT13" s="20">
        <f t="shared" si="43"/>
        <v>80095595.739290297</v>
      </c>
      <c r="AU13" s="16">
        <f t="shared" si="44"/>
        <v>86000000</v>
      </c>
    </row>
    <row r="14" spans="1:47" x14ac:dyDescent="0.3">
      <c r="A14" s="1">
        <v>12</v>
      </c>
      <c r="B14" s="1">
        <v>410</v>
      </c>
      <c r="C14" s="14">
        <v>32400000</v>
      </c>
      <c r="D14" s="14">
        <v>75600000</v>
      </c>
      <c r="E14" s="14">
        <f t="shared" si="5"/>
        <v>7560000</v>
      </c>
      <c r="F14" s="14">
        <f t="shared" si="29"/>
        <v>115560000</v>
      </c>
      <c r="G14" s="14">
        <f t="shared" si="7"/>
        <v>32400000</v>
      </c>
      <c r="H14" s="14">
        <f t="shared" si="8"/>
        <v>75600000</v>
      </c>
      <c r="I14" s="15">
        <f t="shared" si="9"/>
        <v>7560000</v>
      </c>
      <c r="J14" s="16">
        <f t="shared" si="10"/>
        <v>116000000</v>
      </c>
      <c r="K14" s="17">
        <f t="shared" si="11"/>
        <v>29322000</v>
      </c>
      <c r="L14" s="14">
        <f t="shared" si="12"/>
        <v>68418000</v>
      </c>
      <c r="M14" s="15">
        <f t="shared" si="13"/>
        <v>6841800</v>
      </c>
      <c r="N14" s="16">
        <f t="shared" si="14"/>
        <v>105000000</v>
      </c>
      <c r="O14" s="17">
        <f t="shared" si="15"/>
        <v>26536410</v>
      </c>
      <c r="P14" s="14">
        <f t="shared" si="16"/>
        <v>61918290</v>
      </c>
      <c r="Q14" s="15">
        <f t="shared" si="17"/>
        <v>6191829</v>
      </c>
      <c r="R14" s="16">
        <f t="shared" si="18"/>
        <v>95000000</v>
      </c>
      <c r="S14" s="17">
        <f t="shared" si="19"/>
        <v>24015451.050000001</v>
      </c>
      <c r="T14" s="14">
        <f t="shared" si="20"/>
        <v>56036052.450000003</v>
      </c>
      <c r="U14" s="15">
        <f t="shared" si="21"/>
        <v>5603605.245000001</v>
      </c>
      <c r="V14" s="16">
        <f t="shared" si="22"/>
        <v>86000000</v>
      </c>
      <c r="W14" s="17">
        <f t="shared" si="23"/>
        <v>21733983.20025</v>
      </c>
      <c r="X14" s="14">
        <f t="shared" si="24"/>
        <v>50712627.467250004</v>
      </c>
      <c r="Y14" s="15">
        <f t="shared" si="25"/>
        <v>5071262.7467250004</v>
      </c>
      <c r="Z14" s="15">
        <f t="shared" si="26"/>
        <v>72446610.667500004</v>
      </c>
      <c r="AA14" s="16">
        <f t="shared" si="0"/>
        <v>78000000</v>
      </c>
      <c r="AB14" s="17">
        <f t="shared" si="1"/>
        <v>19669254.796226252</v>
      </c>
      <c r="AC14" s="14">
        <f t="shared" si="2"/>
        <v>45894927.857861258</v>
      </c>
      <c r="AD14" s="15">
        <f t="shared" si="3"/>
        <v>4589492.7857861258</v>
      </c>
      <c r="AE14" s="15">
        <f t="shared" si="27"/>
        <v>65564182.654087514</v>
      </c>
      <c r="AF14" s="16">
        <f t="shared" si="4"/>
        <v>71000000</v>
      </c>
      <c r="AG14" s="18">
        <f t="shared" si="30"/>
        <v>17800675.590584759</v>
      </c>
      <c r="AH14" s="19">
        <f t="shared" si="31"/>
        <v>41534909.711364441</v>
      </c>
      <c r="AI14" s="20">
        <f t="shared" si="32"/>
        <v>4153490.9711364442</v>
      </c>
      <c r="AJ14" s="20">
        <f t="shared" si="33"/>
        <v>59335585.301949203</v>
      </c>
      <c r="AK14" s="16">
        <f t="shared" si="34"/>
        <v>64000000</v>
      </c>
      <c r="AL14" s="18">
        <f t="shared" si="35"/>
        <v>16109611.409479206</v>
      </c>
      <c r="AM14" s="19">
        <f t="shared" si="36"/>
        <v>37589093.288784817</v>
      </c>
      <c r="AN14" s="20">
        <f t="shared" si="37"/>
        <v>3758909.3288784819</v>
      </c>
      <c r="AO14" s="20">
        <f t="shared" si="38"/>
        <v>53698704.698264025</v>
      </c>
      <c r="AP14" s="16">
        <f t="shared" si="39"/>
        <v>58000000</v>
      </c>
      <c r="AQ14" s="18">
        <f>AL14*0.906</f>
        <v>14595307.936988162</v>
      </c>
      <c r="AR14" s="19">
        <f>AM14*0.906</f>
        <v>34055718.519639045</v>
      </c>
      <c r="AS14" s="20">
        <f t="shared" ref="AS14" si="45">AR14*0.1</f>
        <v>3405571.8519639047</v>
      </c>
      <c r="AT14" s="20">
        <f t="shared" ref="AT14" si="46">AQ14+AR14</f>
        <v>48651026.456627205</v>
      </c>
      <c r="AU14" s="16">
        <f t="shared" ref="AU14" si="47">ROUNDUP(SUM(AQ14:AS14),-6)</f>
        <v>53000000</v>
      </c>
    </row>
    <row r="15" spans="1:47" x14ac:dyDescent="0.3">
      <c r="A15" s="1">
        <v>13</v>
      </c>
      <c r="B15" s="1">
        <v>411</v>
      </c>
      <c r="C15" s="14">
        <v>33300000</v>
      </c>
      <c r="D15" s="14">
        <v>77700000</v>
      </c>
      <c r="E15" s="14">
        <f t="shared" si="5"/>
        <v>7770000</v>
      </c>
      <c r="F15" s="14">
        <f t="shared" si="29"/>
        <v>118770000</v>
      </c>
      <c r="G15" s="14">
        <f t="shared" si="7"/>
        <v>33300000</v>
      </c>
      <c r="H15" s="14">
        <f t="shared" si="8"/>
        <v>77700000</v>
      </c>
      <c r="I15" s="15">
        <f t="shared" si="9"/>
        <v>7770000</v>
      </c>
      <c r="J15" s="16">
        <f t="shared" si="10"/>
        <v>119000000</v>
      </c>
      <c r="K15" s="17">
        <f t="shared" si="11"/>
        <v>30136500</v>
      </c>
      <c r="L15" s="14">
        <f t="shared" si="12"/>
        <v>70318500</v>
      </c>
      <c r="M15" s="15">
        <f t="shared" si="13"/>
        <v>7031850</v>
      </c>
      <c r="N15" s="16">
        <f t="shared" si="14"/>
        <v>108000000</v>
      </c>
      <c r="O15" s="17">
        <f t="shared" si="15"/>
        <v>27273532.5</v>
      </c>
      <c r="P15" s="14">
        <f t="shared" si="16"/>
        <v>63638242.5</v>
      </c>
      <c r="Q15" s="15">
        <f t="shared" si="17"/>
        <v>6363824.25</v>
      </c>
      <c r="R15" s="16">
        <f t="shared" si="18"/>
        <v>98000000</v>
      </c>
      <c r="S15" s="17">
        <f t="shared" si="19"/>
        <v>24682546.912500001</v>
      </c>
      <c r="T15" s="14">
        <f t="shared" si="20"/>
        <v>57592609.462499999</v>
      </c>
      <c r="U15" s="15">
        <f t="shared" si="21"/>
        <v>5759260.94625</v>
      </c>
      <c r="V15" s="16">
        <f t="shared" si="22"/>
        <v>89000000</v>
      </c>
      <c r="W15" s="17">
        <f>S15*0.91</f>
        <v>22461117.690375004</v>
      </c>
      <c r="X15" s="17">
        <f>T15*0.91</f>
        <v>52409274.610875003</v>
      </c>
      <c r="Y15" s="15">
        <f t="shared" si="25"/>
        <v>5240927.4610875007</v>
      </c>
      <c r="Z15" s="15">
        <f t="shared" si="26"/>
        <v>74870392.301250011</v>
      </c>
      <c r="AA15" s="16">
        <f t="shared" si="0"/>
        <v>81000000</v>
      </c>
      <c r="AB15" s="17">
        <f t="shared" si="1"/>
        <v>20327311.509789377</v>
      </c>
      <c r="AC15" s="14">
        <f t="shared" si="2"/>
        <v>47430393.522841878</v>
      </c>
      <c r="AD15" s="15">
        <f t="shared" si="3"/>
        <v>4743039.3522841884</v>
      </c>
      <c r="AE15" s="15">
        <f t="shared" si="27"/>
        <v>67757705.032631248</v>
      </c>
      <c r="AF15" s="16">
        <f t="shared" si="4"/>
        <v>73000000</v>
      </c>
      <c r="AG15" s="18">
        <f t="shared" si="30"/>
        <v>18396216.916359387</v>
      </c>
      <c r="AH15" s="19">
        <f t="shared" si="31"/>
        <v>42924506.138171904</v>
      </c>
      <c r="AI15" s="20">
        <f t="shared" si="32"/>
        <v>4292450.6138171908</v>
      </c>
      <c r="AJ15" s="20">
        <f t="shared" si="33"/>
        <v>61320723.054531291</v>
      </c>
      <c r="AK15" s="16">
        <f t="shared" si="34"/>
        <v>66000000</v>
      </c>
      <c r="AL15" s="18">
        <f t="shared" si="35"/>
        <v>16648576.309305247</v>
      </c>
      <c r="AM15" s="19">
        <f t="shared" si="36"/>
        <v>38846678.055045575</v>
      </c>
      <c r="AN15" s="20">
        <f t="shared" si="37"/>
        <v>3884667.8055045577</v>
      </c>
      <c r="AO15" s="20">
        <f t="shared" si="38"/>
        <v>55495254.364350826</v>
      </c>
      <c r="AP15" s="16">
        <f t="shared" si="39"/>
        <v>60000000</v>
      </c>
      <c r="AQ15" s="18">
        <f t="shared" si="40"/>
        <v>15066961.55992125</v>
      </c>
      <c r="AR15" s="19">
        <f t="shared" si="41"/>
        <v>35156243.639816247</v>
      </c>
      <c r="AS15" s="20">
        <f t="shared" si="42"/>
        <v>3515624.3639816251</v>
      </c>
      <c r="AT15" s="20">
        <f t="shared" si="43"/>
        <v>50223205.199737497</v>
      </c>
      <c r="AU15" s="16">
        <f t="shared" si="44"/>
        <v>54000000</v>
      </c>
    </row>
    <row r="16" spans="1:47" x14ac:dyDescent="0.3">
      <c r="A16" s="1">
        <v>14</v>
      </c>
      <c r="B16" s="1">
        <v>609</v>
      </c>
      <c r="C16" s="14">
        <v>53400000</v>
      </c>
      <c r="D16" s="14">
        <v>124600000</v>
      </c>
      <c r="E16" s="14">
        <f t="shared" si="5"/>
        <v>12460000</v>
      </c>
      <c r="F16" s="14">
        <f t="shared" si="29"/>
        <v>190460000</v>
      </c>
      <c r="G16" s="14">
        <f t="shared" si="7"/>
        <v>53400000</v>
      </c>
      <c r="H16" s="14">
        <f t="shared" si="8"/>
        <v>124600000</v>
      </c>
      <c r="I16" s="15">
        <f t="shared" si="9"/>
        <v>12460000</v>
      </c>
      <c r="J16" s="16">
        <f t="shared" si="10"/>
        <v>191000000</v>
      </c>
      <c r="K16" s="17">
        <f t="shared" si="11"/>
        <v>48327000</v>
      </c>
      <c r="L16" s="14">
        <f t="shared" si="12"/>
        <v>112763000</v>
      </c>
      <c r="M16" s="15">
        <f t="shared" si="13"/>
        <v>11276300</v>
      </c>
      <c r="N16" s="16">
        <f t="shared" si="14"/>
        <v>173000000</v>
      </c>
      <c r="O16" s="17">
        <f t="shared" si="15"/>
        <v>43735935</v>
      </c>
      <c r="P16" s="14">
        <f t="shared" si="16"/>
        <v>102050515</v>
      </c>
      <c r="Q16" s="15">
        <f t="shared" si="17"/>
        <v>10205051.5</v>
      </c>
      <c r="R16" s="16">
        <f t="shared" si="18"/>
        <v>156000000</v>
      </c>
      <c r="S16" s="17">
        <f t="shared" si="19"/>
        <v>39581021.175000004</v>
      </c>
      <c r="T16" s="14">
        <f t="shared" si="20"/>
        <v>92355716.075000003</v>
      </c>
      <c r="U16" s="15">
        <f t="shared" si="21"/>
        <v>9235571.6074999999</v>
      </c>
      <c r="V16" s="16">
        <f t="shared" si="22"/>
        <v>142000000</v>
      </c>
      <c r="W16" s="17">
        <f t="shared" si="23"/>
        <v>35820824.163375005</v>
      </c>
      <c r="X16" s="14">
        <f t="shared" si="24"/>
        <v>83581923.047875002</v>
      </c>
      <c r="Y16" s="15">
        <f t="shared" si="25"/>
        <v>8358192.3047875008</v>
      </c>
      <c r="Z16" s="15">
        <f t="shared" si="26"/>
        <v>119402747.21125001</v>
      </c>
      <c r="AA16" s="16">
        <f t="shared" si="0"/>
        <v>128000000</v>
      </c>
      <c r="AB16" s="17">
        <f t="shared" si="1"/>
        <v>32417845.867854379</v>
      </c>
      <c r="AC16" s="14">
        <f t="shared" si="2"/>
        <v>75641640.358326882</v>
      </c>
      <c r="AD16" s="15">
        <f t="shared" si="3"/>
        <v>7564164.0358326882</v>
      </c>
      <c r="AE16" s="15">
        <f t="shared" si="27"/>
        <v>108059486.22618127</v>
      </c>
      <c r="AF16" s="16">
        <f t="shared" si="4"/>
        <v>116000000</v>
      </c>
      <c r="AG16" s="18">
        <f t="shared" si="30"/>
        <v>29338150.510408215</v>
      </c>
      <c r="AH16" s="19">
        <f t="shared" si="31"/>
        <v>68455684.524285823</v>
      </c>
      <c r="AI16" s="20">
        <f t="shared" si="32"/>
        <v>6845568.4524285831</v>
      </c>
      <c r="AJ16" s="20">
        <f t="shared" si="33"/>
        <v>97793835.034694046</v>
      </c>
      <c r="AK16" s="16">
        <f t="shared" si="34"/>
        <v>105000000</v>
      </c>
      <c r="AL16" s="18">
        <f t="shared" si="35"/>
        <v>26551026.211919434</v>
      </c>
      <c r="AM16" s="19">
        <f t="shared" si="36"/>
        <v>61952394.494478673</v>
      </c>
      <c r="AN16" s="20">
        <f t="shared" si="37"/>
        <v>6195239.4494478675</v>
      </c>
      <c r="AO16" s="20">
        <f t="shared" si="38"/>
        <v>88503420.7063981</v>
      </c>
      <c r="AP16" s="16">
        <f t="shared" si="39"/>
        <v>95000000</v>
      </c>
      <c r="AQ16" s="18">
        <f t="shared" si="40"/>
        <v>24028678.721787088</v>
      </c>
      <c r="AR16" s="19">
        <f t="shared" si="41"/>
        <v>56066917.017503202</v>
      </c>
      <c r="AS16" s="20">
        <f t="shared" si="42"/>
        <v>5606691.7017503204</v>
      </c>
      <c r="AT16" s="20">
        <f t="shared" si="43"/>
        <v>80095595.739290297</v>
      </c>
      <c r="AU16" s="16">
        <f t="shared" si="44"/>
        <v>86000000</v>
      </c>
    </row>
    <row r="17" spans="1:47" x14ac:dyDescent="0.3">
      <c r="A17" s="1">
        <v>15</v>
      </c>
      <c r="B17" s="1">
        <v>610</v>
      </c>
      <c r="C17" s="14">
        <v>32400000</v>
      </c>
      <c r="D17" s="14">
        <v>75600000</v>
      </c>
      <c r="E17" s="14">
        <f t="shared" si="5"/>
        <v>7560000</v>
      </c>
      <c r="F17" s="14">
        <f t="shared" si="29"/>
        <v>115560000</v>
      </c>
      <c r="G17" s="14">
        <f t="shared" si="7"/>
        <v>32400000</v>
      </c>
      <c r="H17" s="14">
        <f t="shared" si="8"/>
        <v>75600000</v>
      </c>
      <c r="I17" s="15">
        <f t="shared" si="9"/>
        <v>7560000</v>
      </c>
      <c r="J17" s="16">
        <f t="shared" si="10"/>
        <v>116000000</v>
      </c>
      <c r="K17" s="17">
        <f t="shared" si="11"/>
        <v>29322000</v>
      </c>
      <c r="L17" s="14">
        <f t="shared" si="12"/>
        <v>68418000</v>
      </c>
      <c r="M17" s="15">
        <f t="shared" si="13"/>
        <v>6841800</v>
      </c>
      <c r="N17" s="16">
        <f t="shared" si="14"/>
        <v>105000000</v>
      </c>
      <c r="O17" s="17">
        <f t="shared" si="15"/>
        <v>26536410</v>
      </c>
      <c r="P17" s="14">
        <f t="shared" si="16"/>
        <v>61918290</v>
      </c>
      <c r="Q17" s="15">
        <f t="shared" si="17"/>
        <v>6191829</v>
      </c>
      <c r="R17" s="16">
        <f t="shared" si="18"/>
        <v>95000000</v>
      </c>
      <c r="S17" s="17">
        <f t="shared" si="19"/>
        <v>24015451.050000001</v>
      </c>
      <c r="T17" s="14">
        <f t="shared" si="20"/>
        <v>56036052.450000003</v>
      </c>
      <c r="U17" s="15">
        <f t="shared" si="21"/>
        <v>5603605.245000001</v>
      </c>
      <c r="V17" s="16">
        <f t="shared" si="22"/>
        <v>86000000</v>
      </c>
      <c r="W17" s="17">
        <f t="shared" si="23"/>
        <v>21733983.20025</v>
      </c>
      <c r="X17" s="14">
        <f t="shared" si="24"/>
        <v>50712627.467250004</v>
      </c>
      <c r="Y17" s="15">
        <f t="shared" si="25"/>
        <v>5071262.7467250004</v>
      </c>
      <c r="Z17" s="15">
        <f t="shared" si="26"/>
        <v>72446610.667500004</v>
      </c>
      <c r="AA17" s="16">
        <f t="shared" si="0"/>
        <v>78000000</v>
      </c>
      <c r="AB17" s="17">
        <f t="shared" si="1"/>
        <v>19669254.796226252</v>
      </c>
      <c r="AC17" s="14">
        <f t="shared" si="2"/>
        <v>45894927.857861258</v>
      </c>
      <c r="AD17" s="15">
        <f t="shared" si="3"/>
        <v>4589492.7857861258</v>
      </c>
      <c r="AE17" s="15">
        <f t="shared" si="27"/>
        <v>65564182.654087514</v>
      </c>
      <c r="AF17" s="16">
        <f t="shared" si="4"/>
        <v>71000000</v>
      </c>
      <c r="AG17" s="18">
        <f t="shared" si="30"/>
        <v>17800675.590584759</v>
      </c>
      <c r="AH17" s="19">
        <f t="shared" si="31"/>
        <v>41534909.711364441</v>
      </c>
      <c r="AI17" s="20">
        <f t="shared" si="32"/>
        <v>4153490.9711364442</v>
      </c>
      <c r="AJ17" s="20">
        <f t="shared" si="33"/>
        <v>59335585.301949203</v>
      </c>
      <c r="AK17" s="16">
        <f t="shared" si="34"/>
        <v>64000000</v>
      </c>
      <c r="AL17" s="18">
        <f t="shared" si="35"/>
        <v>16109611.409479206</v>
      </c>
      <c r="AM17" s="19">
        <f t="shared" si="36"/>
        <v>37589093.288784817</v>
      </c>
      <c r="AN17" s="20">
        <f t="shared" si="37"/>
        <v>3758909.3288784819</v>
      </c>
      <c r="AO17" s="20">
        <f t="shared" si="38"/>
        <v>53698704.698264025</v>
      </c>
      <c r="AP17" s="16">
        <f t="shared" si="39"/>
        <v>58000000</v>
      </c>
      <c r="AQ17" s="18">
        <f>AL17*0.906</f>
        <v>14595307.936988162</v>
      </c>
      <c r="AR17" s="19">
        <f>AM17*0.906</f>
        <v>34055718.519639045</v>
      </c>
      <c r="AS17" s="20">
        <f t="shared" si="42"/>
        <v>3405571.8519639047</v>
      </c>
      <c r="AT17" s="20">
        <f t="shared" si="43"/>
        <v>48651026.456627205</v>
      </c>
      <c r="AU17" s="16">
        <f t="shared" si="44"/>
        <v>53000000</v>
      </c>
    </row>
    <row r="18" spans="1:47" x14ac:dyDescent="0.3">
      <c r="A18" s="1">
        <v>16</v>
      </c>
      <c r="B18" s="1">
        <v>701</v>
      </c>
      <c r="C18" s="14">
        <v>52200000</v>
      </c>
      <c r="D18" s="14">
        <v>121800000</v>
      </c>
      <c r="E18" s="14">
        <f t="shared" si="5"/>
        <v>12180000</v>
      </c>
      <c r="F18" s="14">
        <f t="shared" si="29"/>
        <v>186180000</v>
      </c>
      <c r="G18" s="14">
        <f t="shared" si="7"/>
        <v>52200000</v>
      </c>
      <c r="H18" s="14">
        <f t="shared" si="8"/>
        <v>121800000</v>
      </c>
      <c r="I18" s="15">
        <f t="shared" si="9"/>
        <v>12180000</v>
      </c>
      <c r="J18" s="16">
        <f t="shared" si="10"/>
        <v>187000000</v>
      </c>
      <c r="K18" s="17">
        <f t="shared" si="11"/>
        <v>47241000</v>
      </c>
      <c r="L18" s="14">
        <f t="shared" si="12"/>
        <v>110229000</v>
      </c>
      <c r="M18" s="15">
        <f t="shared" si="13"/>
        <v>11022900</v>
      </c>
      <c r="N18" s="16">
        <f t="shared" si="14"/>
        <v>169000000</v>
      </c>
      <c r="O18" s="17">
        <f t="shared" si="15"/>
        <v>42753105</v>
      </c>
      <c r="P18" s="14">
        <f t="shared" si="16"/>
        <v>99757245</v>
      </c>
      <c r="Q18" s="15">
        <f t="shared" si="17"/>
        <v>9975724.5</v>
      </c>
      <c r="R18" s="16">
        <f t="shared" si="18"/>
        <v>153000000</v>
      </c>
      <c r="S18" s="17">
        <f t="shared" si="19"/>
        <v>38691560.024999999</v>
      </c>
      <c r="T18" s="14">
        <f t="shared" si="20"/>
        <v>90280306.725000009</v>
      </c>
      <c r="U18" s="15">
        <f t="shared" si="21"/>
        <v>9028030.6725000013</v>
      </c>
      <c r="V18" s="16">
        <f t="shared" si="22"/>
        <v>138000000</v>
      </c>
      <c r="W18" s="17">
        <f t="shared" si="23"/>
        <v>35015861.822624996</v>
      </c>
      <c r="X18" s="14">
        <f t="shared" si="24"/>
        <v>81703677.586125016</v>
      </c>
      <c r="Y18" s="15">
        <f t="shared" si="25"/>
        <v>8170367.7586125024</v>
      </c>
      <c r="Z18" s="15">
        <f t="shared" si="26"/>
        <v>116719539.40875001</v>
      </c>
      <c r="AA18" s="16">
        <f t="shared" si="0"/>
        <v>125000000</v>
      </c>
      <c r="AB18" s="17">
        <f t="shared" si="1"/>
        <v>31689354.949475624</v>
      </c>
      <c r="AC18" s="14">
        <f t="shared" si="2"/>
        <v>73941828.215443149</v>
      </c>
      <c r="AD18" s="15">
        <f t="shared" si="3"/>
        <v>7394182.8215443157</v>
      </c>
      <c r="AE18" s="15">
        <f t="shared" si="27"/>
        <v>105631183.16491878</v>
      </c>
      <c r="AF18" s="16">
        <f t="shared" si="4"/>
        <v>114000000</v>
      </c>
      <c r="AG18" s="18">
        <f t="shared" si="30"/>
        <v>28678866.229275439</v>
      </c>
      <c r="AH18" s="19">
        <f t="shared" si="31"/>
        <v>66917354.53497605</v>
      </c>
      <c r="AI18" s="20">
        <f t="shared" si="32"/>
        <v>6691735.4534976054</v>
      </c>
      <c r="AJ18" s="20">
        <f t="shared" si="33"/>
        <v>95596220.764251485</v>
      </c>
      <c r="AK18" s="16">
        <f t="shared" si="34"/>
        <v>103000000</v>
      </c>
      <c r="AL18" s="18">
        <f t="shared" si="35"/>
        <v>25954373.937494274</v>
      </c>
      <c r="AM18" s="19">
        <f t="shared" si="36"/>
        <v>60560205.854153328</v>
      </c>
      <c r="AN18" s="20">
        <f t="shared" si="37"/>
        <v>6056020.5854153335</v>
      </c>
      <c r="AO18" s="20">
        <f t="shared" si="38"/>
        <v>86514579.791647598</v>
      </c>
      <c r="AP18" s="16">
        <f t="shared" si="39"/>
        <v>93000000</v>
      </c>
      <c r="AQ18" s="18">
        <f t="shared" si="40"/>
        <v>23488708.413432319</v>
      </c>
      <c r="AR18" s="19">
        <f t="shared" si="41"/>
        <v>54806986.298008762</v>
      </c>
      <c r="AS18" s="20">
        <f t="shared" si="42"/>
        <v>5480698.6298008766</v>
      </c>
      <c r="AT18" s="20">
        <f t="shared" si="43"/>
        <v>78295694.711441085</v>
      </c>
      <c r="AU18" s="16">
        <f t="shared" si="44"/>
        <v>84000000</v>
      </c>
    </row>
    <row r="19" spans="1:47" x14ac:dyDescent="0.3">
      <c r="A19" s="1">
        <v>17</v>
      </c>
      <c r="B19" s="1">
        <v>709</v>
      </c>
      <c r="C19" s="14">
        <v>53400000</v>
      </c>
      <c r="D19" s="14">
        <v>124600000</v>
      </c>
      <c r="E19" s="14">
        <f t="shared" si="5"/>
        <v>12460000</v>
      </c>
      <c r="F19" s="14">
        <f t="shared" si="29"/>
        <v>190460000</v>
      </c>
      <c r="G19" s="14">
        <f t="shared" si="7"/>
        <v>53400000</v>
      </c>
      <c r="H19" s="14">
        <f t="shared" si="8"/>
        <v>124600000</v>
      </c>
      <c r="I19" s="15">
        <f t="shared" si="9"/>
        <v>12460000</v>
      </c>
      <c r="J19" s="16">
        <f t="shared" si="10"/>
        <v>191000000</v>
      </c>
      <c r="K19" s="17">
        <f t="shared" si="11"/>
        <v>48327000</v>
      </c>
      <c r="L19" s="14">
        <f t="shared" si="12"/>
        <v>112763000</v>
      </c>
      <c r="M19" s="15">
        <f t="shared" si="13"/>
        <v>11276300</v>
      </c>
      <c r="N19" s="16">
        <f t="shared" si="14"/>
        <v>173000000</v>
      </c>
      <c r="O19" s="17">
        <f t="shared" si="15"/>
        <v>43735935</v>
      </c>
      <c r="P19" s="14">
        <f t="shared" si="16"/>
        <v>102050515</v>
      </c>
      <c r="Q19" s="15">
        <f t="shared" si="17"/>
        <v>10205051.5</v>
      </c>
      <c r="R19" s="16">
        <f t="shared" si="18"/>
        <v>156000000</v>
      </c>
      <c r="S19" s="17">
        <f t="shared" si="19"/>
        <v>39581021.175000004</v>
      </c>
      <c r="T19" s="14">
        <f t="shared" si="20"/>
        <v>92355716.075000003</v>
      </c>
      <c r="U19" s="15">
        <f t="shared" si="21"/>
        <v>9235571.6074999999</v>
      </c>
      <c r="V19" s="16">
        <f t="shared" si="22"/>
        <v>142000000</v>
      </c>
      <c r="W19" s="17">
        <f t="shared" si="23"/>
        <v>35820824.163375005</v>
      </c>
      <c r="X19" s="14">
        <f t="shared" si="24"/>
        <v>83581923.047875002</v>
      </c>
      <c r="Y19" s="15">
        <f t="shared" si="25"/>
        <v>8358192.3047875008</v>
      </c>
      <c r="Z19" s="15">
        <f t="shared" si="26"/>
        <v>119402747.21125001</v>
      </c>
      <c r="AA19" s="16">
        <f t="shared" si="0"/>
        <v>128000000</v>
      </c>
      <c r="AB19" s="17">
        <f t="shared" si="1"/>
        <v>32417845.867854379</v>
      </c>
      <c r="AC19" s="14">
        <f t="shared" si="2"/>
        <v>75641640.358326882</v>
      </c>
      <c r="AD19" s="15">
        <f t="shared" si="3"/>
        <v>7564164.0358326882</v>
      </c>
      <c r="AE19" s="15">
        <f t="shared" si="27"/>
        <v>108059486.22618127</v>
      </c>
      <c r="AF19" s="16">
        <f t="shared" si="4"/>
        <v>116000000</v>
      </c>
      <c r="AG19" s="18">
        <f t="shared" si="30"/>
        <v>29338150.510408215</v>
      </c>
      <c r="AH19" s="19">
        <f t="shared" si="31"/>
        <v>68455684.524285823</v>
      </c>
      <c r="AI19" s="20">
        <f t="shared" si="32"/>
        <v>6845568.4524285831</v>
      </c>
      <c r="AJ19" s="20">
        <f t="shared" si="33"/>
        <v>97793835.034694046</v>
      </c>
      <c r="AK19" s="16">
        <f t="shared" si="34"/>
        <v>105000000</v>
      </c>
      <c r="AL19" s="18">
        <f t="shared" si="35"/>
        <v>26551026.211919434</v>
      </c>
      <c r="AM19" s="19">
        <f t="shared" si="36"/>
        <v>61952394.494478673</v>
      </c>
      <c r="AN19" s="20">
        <f t="shared" si="37"/>
        <v>6195239.4494478675</v>
      </c>
      <c r="AO19" s="20">
        <f t="shared" si="38"/>
        <v>88503420.7063981</v>
      </c>
      <c r="AP19" s="16">
        <f t="shared" si="39"/>
        <v>95000000</v>
      </c>
      <c r="AQ19" s="18">
        <f t="shared" si="40"/>
        <v>24028678.721787088</v>
      </c>
      <c r="AR19" s="19">
        <f t="shared" si="41"/>
        <v>56066917.017503202</v>
      </c>
      <c r="AS19" s="20">
        <f t="shared" si="42"/>
        <v>5606691.7017503204</v>
      </c>
      <c r="AT19" s="20">
        <f t="shared" si="43"/>
        <v>80095595.739290297</v>
      </c>
      <c r="AU19" s="16">
        <f t="shared" si="44"/>
        <v>86000000</v>
      </c>
    </row>
    <row r="20" spans="1:47" ht="17.25" thickBot="1" x14ac:dyDescent="0.35">
      <c r="A20" s="22" t="s">
        <v>5</v>
      </c>
      <c r="B20" s="23"/>
      <c r="C20" s="24">
        <f t="shared" ref="C20:AF20" si="48">SUM(C3:C19)</f>
        <v>844200000</v>
      </c>
      <c r="D20" s="24">
        <f t="shared" si="48"/>
        <v>1969800000</v>
      </c>
      <c r="E20" s="24">
        <f t="shared" si="48"/>
        <v>196980000</v>
      </c>
      <c r="F20" s="24">
        <f>SUM(F3:F19)</f>
        <v>3010980000</v>
      </c>
      <c r="G20" s="24">
        <f t="shared" si="48"/>
        <v>844200000</v>
      </c>
      <c r="H20" s="24">
        <f t="shared" si="48"/>
        <v>1969800000</v>
      </c>
      <c r="I20" s="25">
        <f t="shared" si="48"/>
        <v>196980000</v>
      </c>
      <c r="J20" s="26">
        <f t="shared" si="48"/>
        <v>3018000000</v>
      </c>
      <c r="K20" s="27">
        <f t="shared" si="48"/>
        <v>764001000</v>
      </c>
      <c r="L20" s="24">
        <f t="shared" si="48"/>
        <v>1782669000</v>
      </c>
      <c r="M20" s="15">
        <f t="shared" si="48"/>
        <v>178266900</v>
      </c>
      <c r="N20" s="26">
        <f t="shared" si="48"/>
        <v>2734000000</v>
      </c>
      <c r="O20" s="17">
        <f t="shared" si="48"/>
        <v>691420905</v>
      </c>
      <c r="P20" s="14">
        <f t="shared" si="48"/>
        <v>1613315445</v>
      </c>
      <c r="Q20" s="15">
        <f t="shared" si="48"/>
        <v>161331544.5</v>
      </c>
      <c r="R20" s="28">
        <f t="shared" si="48"/>
        <v>2474000000</v>
      </c>
      <c r="S20" s="27">
        <f t="shared" si="48"/>
        <v>625735919.02499998</v>
      </c>
      <c r="T20" s="24">
        <f t="shared" si="48"/>
        <v>1460050477.7250004</v>
      </c>
      <c r="U20" s="25">
        <f t="shared" si="48"/>
        <v>146005047.77250004</v>
      </c>
      <c r="V20" s="26">
        <f t="shared" si="48"/>
        <v>2241000000</v>
      </c>
      <c r="W20" s="17">
        <f t="shared" si="48"/>
        <v>566438879.63381255</v>
      </c>
      <c r="X20" s="14">
        <f t="shared" si="48"/>
        <v>1321690719.1455626</v>
      </c>
      <c r="Y20" s="15">
        <f t="shared" si="48"/>
        <v>132169071.91455626</v>
      </c>
      <c r="Z20" s="15">
        <f>SUM(Z3:Z19)</f>
        <v>1888129598.7793753</v>
      </c>
      <c r="AA20" s="28">
        <f t="shared" si="48"/>
        <v>2029000000</v>
      </c>
      <c r="AB20" s="17">
        <f t="shared" si="48"/>
        <v>512627186.0686003</v>
      </c>
      <c r="AC20" s="14">
        <f t="shared" si="48"/>
        <v>1196130100.8267345</v>
      </c>
      <c r="AD20" s="15">
        <f t="shared" si="48"/>
        <v>119613010.08267343</v>
      </c>
      <c r="AE20" s="15">
        <f>SUM(AE3:AE19)</f>
        <v>1708757286.8953345</v>
      </c>
      <c r="AF20" s="28">
        <f t="shared" si="48"/>
        <v>1839000000</v>
      </c>
      <c r="AG20" s="18">
        <f t="shared" ref="AG20:AU20" si="49">SUM(AG3:AG19)</f>
        <v>490641365.36903214</v>
      </c>
      <c r="AH20" s="19">
        <f t="shared" si="49"/>
        <v>1144829852.5277414</v>
      </c>
      <c r="AI20" s="15">
        <f t="shared" si="49"/>
        <v>114482985.25277416</v>
      </c>
      <c r="AJ20" s="15">
        <f>SUM(AJ3:AJ19)</f>
        <v>1635471217.8967736</v>
      </c>
      <c r="AK20" s="26">
        <f t="shared" si="49"/>
        <v>1759000000</v>
      </c>
      <c r="AL20" s="18">
        <f t="shared" si="49"/>
        <v>470744197.63592279</v>
      </c>
      <c r="AM20" s="19">
        <f t="shared" si="49"/>
        <v>1098403127.8171535</v>
      </c>
      <c r="AN20" s="20">
        <f t="shared" si="49"/>
        <v>109840312.78171533</v>
      </c>
      <c r="AO20" s="20">
        <f>SUM(AO3:AO19)</f>
        <v>1569147325.4530761</v>
      </c>
      <c r="AP20" s="28">
        <f t="shared" si="49"/>
        <v>1688000000</v>
      </c>
      <c r="AQ20" s="18">
        <f t="shared" si="49"/>
        <v>452769480.060278</v>
      </c>
      <c r="AR20" s="19">
        <f t="shared" si="49"/>
        <v>1056462120.1406486</v>
      </c>
      <c r="AS20" s="20">
        <f t="shared" si="49"/>
        <v>105646212.01406485</v>
      </c>
      <c r="AT20" s="20">
        <f>SUM(AT3:AT19)</f>
        <v>1509231600.2009261</v>
      </c>
      <c r="AU20" s="29">
        <f t="shared" si="49"/>
        <v>1625000000</v>
      </c>
    </row>
    <row r="21" spans="1:47" x14ac:dyDescent="0.3">
      <c r="L21" s="30"/>
      <c r="P21" s="31"/>
    </row>
  </sheetData>
  <mergeCells count="10">
    <mergeCell ref="A20:B20"/>
    <mergeCell ref="G1:J1"/>
    <mergeCell ref="K1:N1"/>
    <mergeCell ref="O1:R1"/>
    <mergeCell ref="S1:V1"/>
    <mergeCell ref="AG1:AK1"/>
    <mergeCell ref="AL1:AP1"/>
    <mergeCell ref="AQ1:AU1"/>
    <mergeCell ref="W1:AA1"/>
    <mergeCell ref="AB1:A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1안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DTS-STAFF</cp:lastModifiedBy>
  <dcterms:created xsi:type="dcterms:W3CDTF">2024-05-21T05:16:42Z</dcterms:created>
  <dcterms:modified xsi:type="dcterms:W3CDTF">2024-07-10T08:54:11Z</dcterms:modified>
</cp:coreProperties>
</file>