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본부2팀(2025)-공용\4.진행사업\9. 사12 인수인계\구미 오태동 명당풀리비에 1,2단지 담보신탁(매경주택, 시스)\★공매\1단지 매경주택\2차\2. 공매진행\"/>
    </mc:Choice>
  </mc:AlternateContent>
  <xr:revisionPtr revIDLastSave="0" documentId="13_ncr:1_{3F8B5412-83B1-48A5-A994-86F857F51269}" xr6:coauthVersionLast="36" xr6:coauthVersionMax="36" xr10:uidLastSave="{00000000-0000-0000-0000-000000000000}"/>
  <bookViews>
    <workbookView xWindow="0" yWindow="0" windowWidth="28800" windowHeight="9090" xr2:uid="{3979F0AE-3213-4A93-A7FA-E6A4F57646C8}"/>
  </bookViews>
  <sheets>
    <sheet name="공매산정참조표" sheetId="1" r:id="rId1"/>
  </sheets>
  <definedNames>
    <definedName name="_xlnm._FilterDatabase" localSheetId="0" hidden="1">공매산정참조표!$A$7:$K$8</definedName>
    <definedName name="_xlnm.Print_Area" localSheetId="0">공매산정참조표!$A$1:$Q$164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4" i="1"/>
  <c r="G25" i="1"/>
  <c r="G26" i="1"/>
  <c r="G27" i="1"/>
  <c r="I164" i="1"/>
  <c r="I163" i="1"/>
  <c r="I162" i="1"/>
  <c r="I161" i="1"/>
  <c r="I160" i="1"/>
  <c r="I159" i="1"/>
  <c r="I158" i="1"/>
  <c r="F155" i="1"/>
  <c r="F156" i="1" s="1"/>
  <c r="F157" i="1" s="1"/>
  <c r="F158" i="1" s="1"/>
  <c r="F159" i="1" s="1"/>
  <c r="F160" i="1" s="1"/>
  <c r="F161" i="1" s="1"/>
  <c r="F162" i="1" s="1"/>
  <c r="F163" i="1" s="1"/>
  <c r="F164" i="1" s="1"/>
  <c r="E155" i="1"/>
  <c r="D155" i="1"/>
  <c r="D156" i="1" s="1"/>
  <c r="D157" i="1" s="1"/>
  <c r="I151" i="1"/>
  <c r="I150" i="1"/>
  <c r="I149" i="1"/>
  <c r="I148" i="1"/>
  <c r="I147" i="1"/>
  <c r="I146" i="1"/>
  <c r="I145" i="1"/>
  <c r="I144" i="1"/>
  <c r="F142" i="1"/>
  <c r="F143" i="1" s="1"/>
  <c r="F144" i="1" s="1"/>
  <c r="F145" i="1" s="1"/>
  <c r="F146" i="1" s="1"/>
  <c r="F147" i="1" s="1"/>
  <c r="F148" i="1" s="1"/>
  <c r="F149" i="1" s="1"/>
  <c r="F150" i="1" s="1"/>
  <c r="F151" i="1" s="1"/>
  <c r="E142" i="1"/>
  <c r="D142" i="1"/>
  <c r="D143" i="1" s="1"/>
  <c r="D144" i="1" s="1"/>
  <c r="D145" i="1" s="1"/>
  <c r="I138" i="1"/>
  <c r="I137" i="1"/>
  <c r="I136" i="1"/>
  <c r="I135" i="1"/>
  <c r="I134" i="1"/>
  <c r="I133" i="1"/>
  <c r="I132" i="1"/>
  <c r="I131" i="1"/>
  <c r="F129" i="1"/>
  <c r="F130" i="1" s="1"/>
  <c r="F131" i="1" s="1"/>
  <c r="F132" i="1" s="1"/>
  <c r="F133" i="1" s="1"/>
  <c r="F134" i="1" s="1"/>
  <c r="F135" i="1" s="1"/>
  <c r="F136" i="1" s="1"/>
  <c r="F137" i="1" s="1"/>
  <c r="F138" i="1" s="1"/>
  <c r="E129" i="1"/>
  <c r="D129" i="1"/>
  <c r="D130" i="1" s="1"/>
  <c r="D131" i="1" s="1"/>
  <c r="D132" i="1" s="1"/>
  <c r="I125" i="1"/>
  <c r="I124" i="1"/>
  <c r="I123" i="1"/>
  <c r="I122" i="1"/>
  <c r="I121" i="1"/>
  <c r="I120" i="1"/>
  <c r="I119" i="1"/>
  <c r="F116" i="1"/>
  <c r="F117" i="1" s="1"/>
  <c r="F118" i="1" s="1"/>
  <c r="F119" i="1" s="1"/>
  <c r="F120" i="1" s="1"/>
  <c r="F121" i="1" s="1"/>
  <c r="F122" i="1" s="1"/>
  <c r="F123" i="1" s="1"/>
  <c r="F124" i="1" s="1"/>
  <c r="F125" i="1" s="1"/>
  <c r="E116" i="1"/>
  <c r="E117" i="1" s="1"/>
  <c r="E118" i="1" s="1"/>
  <c r="E119" i="1" s="1"/>
  <c r="E120" i="1" s="1"/>
  <c r="E121" i="1" s="1"/>
  <c r="E122" i="1" s="1"/>
  <c r="E123" i="1" s="1"/>
  <c r="E124" i="1" s="1"/>
  <c r="E125" i="1" s="1"/>
  <c r="D116" i="1"/>
  <c r="D117" i="1" s="1"/>
  <c r="D118" i="1" s="1"/>
  <c r="I111" i="1"/>
  <c r="I110" i="1"/>
  <c r="I109" i="1"/>
  <c r="I108" i="1"/>
  <c r="I107" i="1"/>
  <c r="I106" i="1"/>
  <c r="I105" i="1"/>
  <c r="I104" i="1"/>
  <c r="E102" i="1"/>
  <c r="E103" i="1" s="1"/>
  <c r="E104" i="1" s="1"/>
  <c r="E105" i="1" s="1"/>
  <c r="E106" i="1" s="1"/>
  <c r="E107" i="1" s="1"/>
  <c r="E108" i="1" s="1"/>
  <c r="E109" i="1" s="1"/>
  <c r="E110" i="1" s="1"/>
  <c r="E111" i="1" s="1"/>
  <c r="D102" i="1"/>
  <c r="D103" i="1" s="1"/>
  <c r="D104" i="1" s="1"/>
  <c r="D105" i="1" s="1"/>
  <c r="D106" i="1" s="1"/>
  <c r="D107" i="1" s="1"/>
  <c r="D108" i="1" s="1"/>
  <c r="D109" i="1" s="1"/>
  <c r="D110" i="1" s="1"/>
  <c r="D111" i="1" s="1"/>
  <c r="I98" i="1"/>
  <c r="I97" i="1"/>
  <c r="I96" i="1"/>
  <c r="I95" i="1"/>
  <c r="I94" i="1"/>
  <c r="I93" i="1"/>
  <c r="I92" i="1"/>
  <c r="E89" i="1"/>
  <c r="E90" i="1" s="1"/>
  <c r="E91" i="1" s="1"/>
  <c r="E92" i="1" s="1"/>
  <c r="E93" i="1" s="1"/>
  <c r="E94" i="1" s="1"/>
  <c r="E95" i="1" s="1"/>
  <c r="E96" i="1" s="1"/>
  <c r="E97" i="1" s="1"/>
  <c r="E98" i="1" s="1"/>
  <c r="D89" i="1"/>
  <c r="D90" i="1" s="1"/>
  <c r="I84" i="1"/>
  <c r="I83" i="1"/>
  <c r="I82" i="1"/>
  <c r="I81" i="1"/>
  <c r="I80" i="1"/>
  <c r="I79" i="1"/>
  <c r="I78" i="1"/>
  <c r="I77" i="1"/>
  <c r="E75" i="1"/>
  <c r="E76" i="1" s="1"/>
  <c r="E77" i="1" s="1"/>
  <c r="E78" i="1" s="1"/>
  <c r="E79" i="1" s="1"/>
  <c r="E80" i="1" s="1"/>
  <c r="E81" i="1" s="1"/>
  <c r="E82" i="1" s="1"/>
  <c r="E83" i="1" s="1"/>
  <c r="E84" i="1" s="1"/>
  <c r="D75" i="1"/>
  <c r="D76" i="1" s="1"/>
  <c r="D77" i="1" s="1"/>
  <c r="I71" i="1"/>
  <c r="I70" i="1"/>
  <c r="I69" i="1"/>
  <c r="I68" i="1"/>
  <c r="I67" i="1"/>
  <c r="E62" i="1"/>
  <c r="E63" i="1" s="1"/>
  <c r="E64" i="1" s="1"/>
  <c r="E65" i="1" s="1"/>
  <c r="E66" i="1" s="1"/>
  <c r="E67" i="1" s="1"/>
  <c r="E68" i="1" s="1"/>
  <c r="E69" i="1" s="1"/>
  <c r="E70" i="1" s="1"/>
  <c r="E71" i="1" s="1"/>
  <c r="D62" i="1"/>
  <c r="D63" i="1" s="1"/>
  <c r="I58" i="1"/>
  <c r="I57" i="1"/>
  <c r="I56" i="1"/>
  <c r="I55" i="1"/>
  <c r="I54" i="1"/>
  <c r="I53" i="1"/>
  <c r="I52" i="1"/>
  <c r="I51" i="1"/>
  <c r="E49" i="1"/>
  <c r="E50" i="1" s="1"/>
  <c r="E51" i="1" s="1"/>
  <c r="E52" i="1" s="1"/>
  <c r="E53" i="1" s="1"/>
  <c r="E54" i="1" s="1"/>
  <c r="E55" i="1" s="1"/>
  <c r="E56" i="1" s="1"/>
  <c r="E57" i="1" s="1"/>
  <c r="E58" i="1" s="1"/>
  <c r="D49" i="1"/>
  <c r="I45" i="1"/>
  <c r="E36" i="1"/>
  <c r="E37" i="1" s="1"/>
  <c r="E38" i="1" s="1"/>
  <c r="E39" i="1" s="1"/>
  <c r="E40" i="1" s="1"/>
  <c r="E41" i="1" s="1"/>
  <c r="E42" i="1" s="1"/>
  <c r="E43" i="1" s="1"/>
  <c r="E44" i="1" s="1"/>
  <c r="E45" i="1" s="1"/>
  <c r="D36" i="1"/>
  <c r="G36" i="1" s="1"/>
  <c r="H36" i="1" s="1"/>
  <c r="Q28" i="1"/>
  <c r="P28" i="1"/>
  <c r="O28" i="1"/>
  <c r="N28" i="1"/>
  <c r="M28" i="1"/>
  <c r="L28" i="1"/>
  <c r="E28" i="1"/>
  <c r="D28" i="1"/>
  <c r="G23" i="1"/>
  <c r="G22" i="1"/>
  <c r="G21" i="1"/>
  <c r="G20" i="1"/>
  <c r="F19" i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8" i="1"/>
  <c r="G18" i="1" s="1"/>
  <c r="F17" i="1"/>
  <c r="G17" i="1" s="1"/>
  <c r="F16" i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15" i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G14" i="1"/>
  <c r="G13" i="1"/>
  <c r="G12" i="1"/>
  <c r="G11" i="1"/>
  <c r="G10" i="1"/>
  <c r="G9" i="1"/>
  <c r="G8" i="1"/>
  <c r="G155" i="1" l="1"/>
  <c r="H155" i="1" s="1"/>
  <c r="G63" i="1"/>
  <c r="H63" i="1" s="1"/>
  <c r="D64" i="1"/>
  <c r="D65" i="1" s="1"/>
  <c r="G102" i="1"/>
  <c r="H102" i="1" s="1"/>
  <c r="I103" i="1" s="1"/>
  <c r="G19" i="1"/>
  <c r="G142" i="1"/>
  <c r="H142" i="1" s="1"/>
  <c r="I143" i="1" s="1"/>
  <c r="E156" i="1"/>
  <c r="E157" i="1" s="1"/>
  <c r="E158" i="1" s="1"/>
  <c r="E159" i="1" s="1"/>
  <c r="E160" i="1" s="1"/>
  <c r="E161" i="1" s="1"/>
  <c r="E162" i="1" s="1"/>
  <c r="E163" i="1" s="1"/>
  <c r="E164" i="1" s="1"/>
  <c r="G129" i="1"/>
  <c r="H129" i="1" s="1"/>
  <c r="I130" i="1" s="1"/>
  <c r="D133" i="1"/>
  <c r="G118" i="1"/>
  <c r="G76" i="1"/>
  <c r="D50" i="1"/>
  <c r="G49" i="1"/>
  <c r="H49" i="1" s="1"/>
  <c r="I50" i="1" s="1"/>
  <c r="D119" i="1"/>
  <c r="D66" i="1"/>
  <c r="G65" i="1"/>
  <c r="H65" i="1" s="1"/>
  <c r="G64" i="1"/>
  <c r="H64" i="1" s="1"/>
  <c r="I64" i="1" s="1"/>
  <c r="D146" i="1"/>
  <c r="J28" i="1"/>
  <c r="K28" i="1"/>
  <c r="D158" i="1"/>
  <c r="D91" i="1"/>
  <c r="D78" i="1"/>
  <c r="G77" i="1"/>
  <c r="F28" i="1"/>
  <c r="G15" i="1"/>
  <c r="I28" i="1"/>
  <c r="G116" i="1"/>
  <c r="H116" i="1" s="1"/>
  <c r="D37" i="1"/>
  <c r="G62" i="1"/>
  <c r="H62" i="1" s="1"/>
  <c r="G117" i="1"/>
  <c r="H117" i="1" s="1"/>
  <c r="E130" i="1"/>
  <c r="E131" i="1" s="1"/>
  <c r="E132" i="1" s="1"/>
  <c r="E133" i="1" s="1"/>
  <c r="E134" i="1" s="1"/>
  <c r="E135" i="1" s="1"/>
  <c r="E136" i="1" s="1"/>
  <c r="E137" i="1" s="1"/>
  <c r="E138" i="1" s="1"/>
  <c r="G16" i="1"/>
  <c r="E143" i="1"/>
  <c r="E144" i="1" s="1"/>
  <c r="E145" i="1" s="1"/>
  <c r="E146" i="1" s="1"/>
  <c r="E147" i="1" s="1"/>
  <c r="E148" i="1" s="1"/>
  <c r="E149" i="1" s="1"/>
  <c r="E150" i="1" s="1"/>
  <c r="E151" i="1" s="1"/>
  <c r="G75" i="1"/>
  <c r="H75" i="1" s="1"/>
  <c r="I76" i="1" s="1"/>
  <c r="F89" i="1"/>
  <c r="F90" i="1" s="1"/>
  <c r="F91" i="1" s="1"/>
  <c r="F92" i="1" s="1"/>
  <c r="F93" i="1" s="1"/>
  <c r="F94" i="1" s="1"/>
  <c r="F95" i="1" s="1"/>
  <c r="F96" i="1" s="1"/>
  <c r="F97" i="1" s="1"/>
  <c r="F98" i="1" s="1"/>
  <c r="I63" i="1" l="1"/>
  <c r="G156" i="1"/>
  <c r="H156" i="1" s="1"/>
  <c r="I156" i="1" s="1"/>
  <c r="G90" i="1"/>
  <c r="H90" i="1" s="1"/>
  <c r="I91" i="1" s="1"/>
  <c r="G143" i="1"/>
  <c r="G145" i="1"/>
  <c r="G157" i="1"/>
  <c r="G130" i="1"/>
  <c r="G131" i="1"/>
  <c r="G144" i="1"/>
  <c r="D38" i="1"/>
  <c r="G37" i="1"/>
  <c r="H37" i="1" s="1"/>
  <c r="I37" i="1" s="1"/>
  <c r="D147" i="1"/>
  <c r="G146" i="1"/>
  <c r="I66" i="1"/>
  <c r="I65" i="1"/>
  <c r="G66" i="1"/>
  <c r="D67" i="1"/>
  <c r="G91" i="1"/>
  <c r="D92" i="1"/>
  <c r="G89" i="1"/>
  <c r="H89" i="1" s="1"/>
  <c r="G28" i="1"/>
  <c r="G132" i="1"/>
  <c r="D120" i="1"/>
  <c r="G119" i="1"/>
  <c r="D79" i="1"/>
  <c r="G78" i="1"/>
  <c r="G50" i="1"/>
  <c r="D51" i="1"/>
  <c r="G158" i="1"/>
  <c r="D159" i="1"/>
  <c r="I117" i="1"/>
  <c r="I118" i="1"/>
  <c r="D134" i="1"/>
  <c r="G133" i="1"/>
  <c r="I157" i="1" l="1"/>
  <c r="I90" i="1"/>
  <c r="D121" i="1"/>
  <c r="G120" i="1"/>
  <c r="D93" i="1"/>
  <c r="G92" i="1"/>
  <c r="G67" i="1"/>
  <c r="D68" i="1"/>
  <c r="D52" i="1"/>
  <c r="G51" i="1"/>
  <c r="G134" i="1"/>
  <c r="D135" i="1"/>
  <c r="D160" i="1"/>
  <c r="G159" i="1"/>
  <c r="G79" i="1"/>
  <c r="D80" i="1"/>
  <c r="D148" i="1"/>
  <c r="G147" i="1"/>
  <c r="G38" i="1"/>
  <c r="H38" i="1" s="1"/>
  <c r="I38" i="1" s="1"/>
  <c r="D39" i="1"/>
  <c r="G135" i="1" l="1"/>
  <c r="D136" i="1"/>
  <c r="G80" i="1"/>
  <c r="D81" i="1"/>
  <c r="D53" i="1"/>
  <c r="G52" i="1"/>
  <c r="D40" i="1"/>
  <c r="G39" i="1"/>
  <c r="H39" i="1" s="1"/>
  <c r="I39" i="1" s="1"/>
  <c r="G148" i="1"/>
  <c r="D149" i="1"/>
  <c r="D161" i="1"/>
  <c r="G160" i="1"/>
  <c r="D69" i="1"/>
  <c r="G68" i="1"/>
  <c r="G93" i="1"/>
  <c r="D94" i="1"/>
  <c r="G121" i="1"/>
  <c r="D122" i="1"/>
  <c r="D70" i="1" l="1"/>
  <c r="G69" i="1"/>
  <c r="D150" i="1"/>
  <c r="G149" i="1"/>
  <c r="D95" i="1"/>
  <c r="G94" i="1"/>
  <c r="G161" i="1"/>
  <c r="D162" i="1"/>
  <c r="D41" i="1"/>
  <c r="G40" i="1"/>
  <c r="H40" i="1" s="1"/>
  <c r="I40" i="1" s="1"/>
  <c r="D54" i="1"/>
  <c r="G53" i="1"/>
  <c r="D137" i="1"/>
  <c r="G136" i="1"/>
  <c r="D123" i="1"/>
  <c r="G122" i="1"/>
  <c r="D82" i="1"/>
  <c r="G81" i="1"/>
  <c r="D83" i="1" l="1"/>
  <c r="G82" i="1"/>
  <c r="G41" i="1"/>
  <c r="H41" i="1" s="1"/>
  <c r="I41" i="1" s="1"/>
  <c r="D42" i="1"/>
  <c r="G95" i="1"/>
  <c r="D96" i="1"/>
  <c r="G150" i="1"/>
  <c r="D151" i="1"/>
  <c r="D138" i="1"/>
  <c r="G137" i="1"/>
  <c r="D124" i="1"/>
  <c r="G123" i="1"/>
  <c r="D55" i="1"/>
  <c r="G54" i="1"/>
  <c r="G162" i="1"/>
  <c r="D163" i="1"/>
  <c r="G70" i="1"/>
  <c r="D71" i="1"/>
  <c r="G138" i="1" l="1"/>
  <c r="G55" i="1"/>
  <c r="D56" i="1"/>
  <c r="D125" i="1"/>
  <c r="G124" i="1"/>
  <c r="G151" i="1"/>
  <c r="D97" i="1"/>
  <c r="G96" i="1"/>
  <c r="G42" i="1"/>
  <c r="H42" i="1" s="1"/>
  <c r="I42" i="1" s="1"/>
  <c r="D43" i="1"/>
  <c r="G71" i="1"/>
  <c r="D164" i="1"/>
  <c r="G163" i="1"/>
  <c r="G83" i="1"/>
  <c r="D84" i="1"/>
  <c r="G84" i="1" l="1"/>
  <c r="D44" i="1"/>
  <c r="G43" i="1"/>
  <c r="H43" i="1" s="1"/>
  <c r="G97" i="1"/>
  <c r="D98" i="1"/>
  <c r="G164" i="1"/>
  <c r="G125" i="1"/>
  <c r="D57" i="1"/>
  <c r="G56" i="1"/>
  <c r="G57" i="1" l="1"/>
  <c r="D58" i="1"/>
  <c r="I44" i="1"/>
  <c r="I43" i="1"/>
  <c r="G98" i="1"/>
  <c r="D45" i="1"/>
  <c r="G44" i="1"/>
  <c r="G45" i="1" l="1"/>
  <c r="G58" i="1"/>
</calcChain>
</file>

<file path=xl/sharedStrings.xml><?xml version="1.0" encoding="utf-8"?>
<sst xmlns="http://schemas.openxmlformats.org/spreadsheetml/2006/main" count="232" uniqueCount="65">
  <si>
    <t>감정평가 금액(㈜하나감정평가법인)</t>
    <phoneticPr fontId="3" type="noConversion"/>
  </si>
  <si>
    <t>경상북도 구미시 오태동 791 오태명당풀리비에 1단지</t>
    <phoneticPr fontId="3" type="noConversion"/>
  </si>
  <si>
    <t>도시형생활주택(면적 56.7983, 38.5771㎡) 부가세 없음</t>
    <phoneticPr fontId="3" type="noConversion"/>
  </si>
  <si>
    <t xml:space="preserve">  </t>
    <phoneticPr fontId="3" type="noConversion"/>
  </si>
  <si>
    <t>구분</t>
    <phoneticPr fontId="3" type="noConversion"/>
  </si>
  <si>
    <t>구분2</t>
    <phoneticPr fontId="3" type="noConversion"/>
  </si>
  <si>
    <t>동호수</t>
    <phoneticPr fontId="3" type="noConversion"/>
  </si>
  <si>
    <t>토지</t>
    <phoneticPr fontId="3" type="noConversion"/>
  </si>
  <si>
    <t>건물</t>
    <phoneticPr fontId="3" type="noConversion"/>
  </si>
  <si>
    <t>부가가치세</t>
    <phoneticPr fontId="3" type="noConversion"/>
  </si>
  <si>
    <t>합계</t>
    <phoneticPr fontId="3" type="noConversion"/>
  </si>
  <si>
    <t>공매가격(1차)</t>
    <phoneticPr fontId="3" type="noConversion"/>
  </si>
  <si>
    <t>공매가격(2차)</t>
    <phoneticPr fontId="3" type="noConversion"/>
  </si>
  <si>
    <t>공매가격(3차)</t>
  </si>
  <si>
    <t>공매가격(4차)</t>
  </si>
  <si>
    <t>공매가격(5차)</t>
  </si>
  <si>
    <t>공매가격(6차)</t>
  </si>
  <si>
    <t>공매가격(7차)</t>
  </si>
  <si>
    <t>공매가격(8차)</t>
  </si>
  <si>
    <t>공매가격(9차)</t>
  </si>
  <si>
    <t>공매가격(10차)</t>
  </si>
  <si>
    <t>도생</t>
    <phoneticPr fontId="3" type="noConversion"/>
  </si>
  <si>
    <t>102동 108호</t>
    <phoneticPr fontId="3" type="noConversion"/>
  </si>
  <si>
    <t>103동 203호</t>
    <phoneticPr fontId="3" type="noConversion"/>
  </si>
  <si>
    <t>103동 207호</t>
    <phoneticPr fontId="3" type="noConversion"/>
  </si>
  <si>
    <t>103동 208호</t>
    <phoneticPr fontId="3" type="noConversion"/>
  </si>
  <si>
    <t>103동 304호</t>
    <phoneticPr fontId="3" type="noConversion"/>
  </si>
  <si>
    <t>103동 308호</t>
    <phoneticPr fontId="3" type="noConversion"/>
  </si>
  <si>
    <t>103동 407호</t>
    <phoneticPr fontId="3" type="noConversion"/>
  </si>
  <si>
    <t>근생</t>
    <phoneticPr fontId="3" type="noConversion"/>
  </si>
  <si>
    <t>107동 제지1층 비02호</t>
    <phoneticPr fontId="3" type="noConversion"/>
  </si>
  <si>
    <t>107동 제지1층 비03호</t>
    <phoneticPr fontId="3" type="noConversion"/>
  </si>
  <si>
    <t>107동 제지1층 비04호</t>
    <phoneticPr fontId="3" type="noConversion"/>
  </si>
  <si>
    <t>107동 제지1층 비05호</t>
    <phoneticPr fontId="3" type="noConversion"/>
  </si>
  <si>
    <t>효목동 태왕메트로시티 701동 502호</t>
    <phoneticPr fontId="3" type="noConversion"/>
  </si>
  <si>
    <t>경상북도 구미시 오태동 산4-11</t>
    <phoneticPr fontId="3" type="noConversion"/>
  </si>
  <si>
    <t>경상북도 구미시 오태동 28-3</t>
    <phoneticPr fontId="3" type="noConversion"/>
  </si>
  <si>
    <t>경상북도 구미시 오태동 28-5</t>
    <phoneticPr fontId="3" type="noConversion"/>
  </si>
  <si>
    <t>경상북도 구미시 오태동 28-8</t>
    <phoneticPr fontId="3" type="noConversion"/>
  </si>
  <si>
    <t>201동 202호</t>
    <phoneticPr fontId="3" type="noConversion"/>
  </si>
  <si>
    <t>201동 208호</t>
    <phoneticPr fontId="3" type="noConversion"/>
  </si>
  <si>
    <t>202동 302호</t>
    <phoneticPr fontId="3" type="noConversion"/>
  </si>
  <si>
    <t>202동 303호</t>
    <phoneticPr fontId="3" type="noConversion"/>
  </si>
  <si>
    <t>102-108</t>
    <phoneticPr fontId="3" type="noConversion"/>
  </si>
  <si>
    <t>공매가격</t>
    <phoneticPr fontId="3" type="noConversion"/>
  </si>
  <si>
    <t>감액비율</t>
    <phoneticPr fontId="3" type="noConversion"/>
  </si>
  <si>
    <t>1차</t>
    <phoneticPr fontId="3" type="noConversion"/>
  </si>
  <si>
    <t>2차</t>
  </si>
  <si>
    <t>3차</t>
  </si>
  <si>
    <t>4차</t>
  </si>
  <si>
    <t>5차</t>
    <phoneticPr fontId="3" type="noConversion"/>
  </si>
  <si>
    <t>6차</t>
  </si>
  <si>
    <t>7차</t>
    <phoneticPr fontId="3" type="noConversion"/>
  </si>
  <si>
    <t>8차</t>
    <phoneticPr fontId="3" type="noConversion"/>
  </si>
  <si>
    <t>9차</t>
  </si>
  <si>
    <t>10차</t>
  </si>
  <si>
    <t>103-203, 103-207, 103-208, 103-304, 103-308, 103-407</t>
    <phoneticPr fontId="3" type="noConversion"/>
  </si>
  <si>
    <t>제지1층 비02호</t>
    <phoneticPr fontId="3" type="noConversion"/>
  </si>
  <si>
    <t>제지1층 비03호, 제지1층 비04호</t>
    <phoneticPr fontId="3" type="noConversion"/>
  </si>
  <si>
    <t>제지1층 비05호</t>
    <phoneticPr fontId="3" type="noConversion"/>
  </si>
  <si>
    <t>효목동 태왕메트로시티 701-502</t>
    <phoneticPr fontId="3" type="noConversion"/>
  </si>
  <si>
    <t>오태동 산4-11</t>
    <phoneticPr fontId="3" type="noConversion"/>
  </si>
  <si>
    <t>오태동 28-3</t>
    <phoneticPr fontId="3" type="noConversion"/>
  </si>
  <si>
    <t>오태동 28-5</t>
    <phoneticPr fontId="3" type="noConversion"/>
  </si>
  <si>
    <t>오태동 28-8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</si>
</sst>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 wrapText="1"/>
    </xf>
    <xf numFmtId="176" fontId="0" fillId="0" borderId="3" xfId="1" applyNumberFormat="1" applyFont="1" applyFill="1" applyBorder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 wrapText="1"/>
    </xf>
    <xf numFmtId="176" fontId="0" fillId="0" borderId="3" xfId="0" applyNumberFormat="1" applyBorder="1">
      <alignment vertical="center"/>
    </xf>
    <xf numFmtId="176" fontId="2" fillId="0" borderId="3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2" fillId="0" borderId="0" xfId="0" applyNumberFormat="1" applyFont="1" applyBorder="1">
      <alignment vertical="center"/>
    </xf>
    <xf numFmtId="41" fontId="0" fillId="0" borderId="3" xfId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6" fontId="0" fillId="0" borderId="0" xfId="1" applyNumberFormat="1" applyFont="1" applyFill="1" applyBorder="1" applyAlignment="1">
      <alignment horizontal="right" vertical="center"/>
    </xf>
    <xf numFmtId="41" fontId="0" fillId="0" borderId="0" xfId="1" applyFont="1">
      <alignment vertical="center"/>
    </xf>
    <xf numFmtId="0" fontId="2" fillId="2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0" fillId="0" borderId="0" xfId="1" applyFont="1" applyFill="1" applyBorder="1">
      <alignment vertical="center"/>
    </xf>
    <xf numFmtId="176" fontId="2" fillId="0" borderId="3" xfId="0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176" fontId="4" fillId="0" borderId="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176" fontId="0" fillId="0" borderId="2" xfId="1" applyNumberFormat="1" applyFon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3" xfId="0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3" xfId="0" applyFill="1" applyBorder="1" applyAlignment="1">
      <alignment horizontal="center" vertical="center"/>
    </xf>
    <xf numFmtId="41" fontId="0" fillId="0" borderId="3" xfId="0" applyNumberForma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DE82-A5CA-4552-9710-EEEDB9F58A7A}">
  <dimension ref="A1:Q164"/>
  <sheetViews>
    <sheetView tabSelected="1" zoomScale="70" zoomScaleNormal="70" zoomScaleSheetLayoutView="55" workbookViewId="0">
      <selection activeCell="L49" sqref="L49"/>
    </sheetView>
  </sheetViews>
  <sheetFormatPr defaultRowHeight="16.5" x14ac:dyDescent="0.3"/>
  <cols>
    <col min="1" max="1" width="5.125" customWidth="1"/>
    <col min="2" max="2" width="11" hidden="1" customWidth="1"/>
    <col min="3" max="3" width="35.125" style="30" customWidth="1"/>
    <col min="4" max="4" width="15.5" bestFit="1" customWidth="1"/>
    <col min="5" max="5" width="13.75" bestFit="1" customWidth="1"/>
    <col min="6" max="6" width="17" bestFit="1" customWidth="1"/>
    <col min="7" max="7" width="17.625" customWidth="1"/>
    <col min="8" max="8" width="16.375" style="43" customWidth="1"/>
    <col min="9" max="9" width="16" style="43" bestFit="1" customWidth="1"/>
    <col min="10" max="11" width="16.125" bestFit="1" customWidth="1"/>
    <col min="12" max="12" width="15.75" bestFit="1" customWidth="1"/>
    <col min="13" max="13" width="15.625" bestFit="1" customWidth="1"/>
    <col min="14" max="15" width="14.375" customWidth="1"/>
    <col min="16" max="17" width="13.875" bestFit="1" customWidth="1"/>
  </cols>
  <sheetData>
    <row r="1" spans="1:17" s="6" customFormat="1" ht="17.25" x14ac:dyDescent="0.3">
      <c r="A1" s="1" t="s">
        <v>0</v>
      </c>
      <c r="B1" s="1"/>
      <c r="C1" s="2"/>
      <c r="D1" s="3"/>
      <c r="E1" s="3"/>
      <c r="F1" s="3"/>
      <c r="G1" s="3"/>
      <c r="H1" s="38"/>
      <c r="I1" s="47"/>
      <c r="J1" s="4"/>
      <c r="K1" s="5"/>
    </row>
    <row r="2" spans="1:17" s="6" customFormat="1" ht="17.25" x14ac:dyDescent="0.3">
      <c r="A2" s="1" t="s">
        <v>1</v>
      </c>
      <c r="B2" s="1"/>
      <c r="C2" s="2"/>
      <c r="D2" s="3"/>
      <c r="E2" s="3"/>
      <c r="F2" s="3"/>
      <c r="G2" s="3"/>
      <c r="H2" s="38"/>
      <c r="I2" s="47"/>
      <c r="J2" s="7"/>
      <c r="K2" s="7"/>
    </row>
    <row r="3" spans="1:17" s="6" customFormat="1" ht="17.25" x14ac:dyDescent="0.3">
      <c r="A3" s="1" t="s">
        <v>2</v>
      </c>
      <c r="B3" s="1"/>
      <c r="C3" s="2"/>
      <c r="D3" s="3"/>
      <c r="E3" s="3"/>
      <c r="F3" s="3"/>
      <c r="G3" s="3"/>
      <c r="H3" s="38"/>
      <c r="I3" s="47"/>
      <c r="J3" s="7"/>
      <c r="K3" s="7"/>
    </row>
    <row r="4" spans="1:17" s="6" customFormat="1" ht="17.25" x14ac:dyDescent="0.3">
      <c r="A4" s="1"/>
      <c r="B4" s="1"/>
      <c r="C4" s="2"/>
      <c r="D4" s="3"/>
      <c r="E4" s="3"/>
      <c r="F4" s="3"/>
      <c r="G4" s="3"/>
      <c r="H4" s="38"/>
      <c r="I4" s="47"/>
      <c r="J4" s="7"/>
      <c r="K4" s="7"/>
    </row>
    <row r="5" spans="1:17" ht="17.25" x14ac:dyDescent="0.3">
      <c r="A5" s="8"/>
      <c r="B5" s="8"/>
      <c r="C5" s="9"/>
      <c r="D5" s="10"/>
      <c r="E5" s="10"/>
      <c r="F5" s="10"/>
      <c r="G5" s="10"/>
      <c r="H5" s="39"/>
      <c r="I5" s="48"/>
      <c r="J5" s="11"/>
      <c r="K5" s="11"/>
    </row>
    <row r="6" spans="1:17" ht="17.25" x14ac:dyDescent="0.3">
      <c r="A6" s="8"/>
      <c r="B6" s="8"/>
      <c r="C6" s="9"/>
      <c r="D6" s="12"/>
      <c r="E6" s="12"/>
      <c r="F6" s="12"/>
      <c r="G6" s="12"/>
      <c r="H6" s="40"/>
      <c r="I6" s="43" t="s">
        <v>3</v>
      </c>
      <c r="J6" s="11"/>
      <c r="K6" s="11"/>
    </row>
    <row r="7" spans="1:17" x14ac:dyDescent="0.3">
      <c r="A7" s="13" t="s">
        <v>4</v>
      </c>
      <c r="B7" s="13" t="s">
        <v>5</v>
      </c>
      <c r="C7" s="14" t="s">
        <v>6</v>
      </c>
      <c r="D7" s="15" t="s">
        <v>7</v>
      </c>
      <c r="E7" s="15" t="s">
        <v>8</v>
      </c>
      <c r="F7" s="16" t="s">
        <v>9</v>
      </c>
      <c r="G7" s="16" t="s">
        <v>10</v>
      </c>
      <c r="H7" s="17" t="s">
        <v>11</v>
      </c>
      <c r="I7" s="18" t="s">
        <v>12</v>
      </c>
      <c r="J7" s="18" t="s">
        <v>13</v>
      </c>
      <c r="K7" s="18" t="s">
        <v>14</v>
      </c>
      <c r="L7" s="18" t="s">
        <v>15</v>
      </c>
      <c r="M7" s="18" t="s">
        <v>16</v>
      </c>
      <c r="N7" s="18" t="s">
        <v>17</v>
      </c>
      <c r="O7" s="18" t="s">
        <v>18</v>
      </c>
      <c r="P7" s="18" t="s">
        <v>19</v>
      </c>
      <c r="Q7" s="18" t="s">
        <v>20</v>
      </c>
    </row>
    <row r="8" spans="1:17" x14ac:dyDescent="0.3">
      <c r="A8" s="13">
        <v>1</v>
      </c>
      <c r="B8" s="13" t="s">
        <v>21</v>
      </c>
      <c r="C8" s="19" t="s">
        <v>22</v>
      </c>
      <c r="D8" s="20">
        <v>27900000</v>
      </c>
      <c r="E8" s="20">
        <v>65100000</v>
      </c>
      <c r="F8" s="21"/>
      <c r="G8" s="21">
        <f>SUM(D8:F8)</f>
        <v>93000000</v>
      </c>
      <c r="H8" s="22">
        <v>75000000</v>
      </c>
      <c r="I8" s="22">
        <v>71000000</v>
      </c>
      <c r="J8" s="22">
        <v>68000000</v>
      </c>
      <c r="K8" s="22">
        <v>64000000</v>
      </c>
      <c r="L8" s="22">
        <v>61000000</v>
      </c>
      <c r="M8" s="22">
        <v>58000000</v>
      </c>
      <c r="N8" s="22">
        <v>55000000</v>
      </c>
      <c r="O8" s="22">
        <v>52000000</v>
      </c>
      <c r="P8" s="22">
        <v>48000000</v>
      </c>
      <c r="Q8" s="22">
        <v>44000000</v>
      </c>
    </row>
    <row r="9" spans="1:17" x14ac:dyDescent="0.3">
      <c r="A9" s="13">
        <v>2</v>
      </c>
      <c r="B9" s="13" t="s">
        <v>21</v>
      </c>
      <c r="C9" s="19" t="s">
        <v>23</v>
      </c>
      <c r="D9" s="20">
        <v>18900000</v>
      </c>
      <c r="E9" s="20">
        <v>44100000</v>
      </c>
      <c r="F9" s="21"/>
      <c r="G9" s="21">
        <f t="shared" ref="G9:G23" si="0">SUM(D9:F9)</f>
        <v>63000000</v>
      </c>
      <c r="H9" s="22">
        <v>51000000</v>
      </c>
      <c r="I9" s="22">
        <v>46000000</v>
      </c>
      <c r="J9" s="22">
        <v>42000000</v>
      </c>
      <c r="K9" s="22">
        <v>39000000</v>
      </c>
      <c r="L9" s="22">
        <v>36000000</v>
      </c>
      <c r="M9" s="22">
        <v>33000000</v>
      </c>
      <c r="N9" s="22">
        <v>30000000</v>
      </c>
      <c r="O9" s="22">
        <v>27000000</v>
      </c>
      <c r="P9" s="22">
        <v>25000000</v>
      </c>
      <c r="Q9" s="22">
        <v>23000000</v>
      </c>
    </row>
    <row r="10" spans="1:17" x14ac:dyDescent="0.3">
      <c r="A10" s="13">
        <v>3</v>
      </c>
      <c r="B10" s="13" t="s">
        <v>21</v>
      </c>
      <c r="C10" s="19" t="s">
        <v>24</v>
      </c>
      <c r="D10" s="20">
        <v>18900000</v>
      </c>
      <c r="E10" s="20">
        <v>44100000</v>
      </c>
      <c r="F10" s="21"/>
      <c r="G10" s="21">
        <f t="shared" si="0"/>
        <v>63000000</v>
      </c>
      <c r="H10" s="22">
        <v>51000000</v>
      </c>
      <c r="I10" s="22">
        <v>46000000</v>
      </c>
      <c r="J10" s="22">
        <v>42000000</v>
      </c>
      <c r="K10" s="22">
        <v>39000000</v>
      </c>
      <c r="L10" s="22">
        <v>36000000</v>
      </c>
      <c r="M10" s="22">
        <v>33000000</v>
      </c>
      <c r="N10" s="22">
        <v>30000000</v>
      </c>
      <c r="O10" s="22">
        <v>27000000</v>
      </c>
      <c r="P10" s="22">
        <v>25000000</v>
      </c>
      <c r="Q10" s="22">
        <v>23000000</v>
      </c>
    </row>
    <row r="11" spans="1:17" x14ac:dyDescent="0.3">
      <c r="A11" s="13">
        <v>4</v>
      </c>
      <c r="B11" s="13" t="s">
        <v>21</v>
      </c>
      <c r="C11" s="19" t="s">
        <v>25</v>
      </c>
      <c r="D11" s="20">
        <v>18900000</v>
      </c>
      <c r="E11" s="20">
        <v>44100000</v>
      </c>
      <c r="F11" s="21"/>
      <c r="G11" s="21">
        <f t="shared" si="0"/>
        <v>63000000</v>
      </c>
      <c r="H11" s="22">
        <v>51000000</v>
      </c>
      <c r="I11" s="22">
        <v>46000000</v>
      </c>
      <c r="J11" s="22">
        <v>42000000</v>
      </c>
      <c r="K11" s="22">
        <v>39000000</v>
      </c>
      <c r="L11" s="22">
        <v>36000000</v>
      </c>
      <c r="M11" s="22">
        <v>33000000</v>
      </c>
      <c r="N11" s="22">
        <v>30000000</v>
      </c>
      <c r="O11" s="22">
        <v>27000000</v>
      </c>
      <c r="P11" s="22">
        <v>25000000</v>
      </c>
      <c r="Q11" s="22">
        <v>23000000</v>
      </c>
    </row>
    <row r="12" spans="1:17" x14ac:dyDescent="0.3">
      <c r="A12" s="13">
        <v>5</v>
      </c>
      <c r="B12" s="13" t="s">
        <v>21</v>
      </c>
      <c r="C12" s="19" t="s">
        <v>26</v>
      </c>
      <c r="D12" s="20">
        <v>18900000</v>
      </c>
      <c r="E12" s="20">
        <v>44100000</v>
      </c>
      <c r="F12" s="21"/>
      <c r="G12" s="21">
        <f t="shared" si="0"/>
        <v>63000000</v>
      </c>
      <c r="H12" s="22">
        <v>51000000</v>
      </c>
      <c r="I12" s="22">
        <v>46000000</v>
      </c>
      <c r="J12" s="22">
        <v>42000000</v>
      </c>
      <c r="K12" s="22">
        <v>39000000</v>
      </c>
      <c r="L12" s="22">
        <v>36000000</v>
      </c>
      <c r="M12" s="22">
        <v>33000000</v>
      </c>
      <c r="N12" s="22">
        <v>30000000</v>
      </c>
      <c r="O12" s="22">
        <v>27000000</v>
      </c>
      <c r="P12" s="22">
        <v>25000000</v>
      </c>
      <c r="Q12" s="22">
        <v>23000000</v>
      </c>
    </row>
    <row r="13" spans="1:17" x14ac:dyDescent="0.3">
      <c r="A13" s="13">
        <v>6</v>
      </c>
      <c r="B13" s="13" t="s">
        <v>21</v>
      </c>
      <c r="C13" s="19" t="s">
        <v>27</v>
      </c>
      <c r="D13" s="20">
        <v>18900000</v>
      </c>
      <c r="E13" s="20">
        <v>44100000</v>
      </c>
      <c r="F13" s="21"/>
      <c r="G13" s="21">
        <f t="shared" si="0"/>
        <v>63000000</v>
      </c>
      <c r="H13" s="22">
        <v>51000000</v>
      </c>
      <c r="I13" s="22">
        <v>46000000</v>
      </c>
      <c r="J13" s="22">
        <v>42000000</v>
      </c>
      <c r="K13" s="22">
        <v>39000000</v>
      </c>
      <c r="L13" s="22">
        <v>36000000</v>
      </c>
      <c r="M13" s="22">
        <v>33000000</v>
      </c>
      <c r="N13" s="22">
        <v>30000000</v>
      </c>
      <c r="O13" s="22">
        <v>27000000</v>
      </c>
      <c r="P13" s="22">
        <v>25000000</v>
      </c>
      <c r="Q13" s="22">
        <v>23000000</v>
      </c>
    </row>
    <row r="14" spans="1:17" x14ac:dyDescent="0.3">
      <c r="A14" s="13">
        <v>7</v>
      </c>
      <c r="B14" s="13" t="s">
        <v>21</v>
      </c>
      <c r="C14" s="19" t="s">
        <v>28</v>
      </c>
      <c r="D14" s="20">
        <v>18900000</v>
      </c>
      <c r="E14" s="20">
        <v>44100000</v>
      </c>
      <c r="F14" s="21"/>
      <c r="G14" s="21">
        <f t="shared" si="0"/>
        <v>63000000</v>
      </c>
      <c r="H14" s="22">
        <v>51000000</v>
      </c>
      <c r="I14" s="22">
        <v>46000000</v>
      </c>
      <c r="J14" s="22">
        <v>42000000</v>
      </c>
      <c r="K14" s="22">
        <v>39000000</v>
      </c>
      <c r="L14" s="22">
        <v>36000000</v>
      </c>
      <c r="M14" s="22">
        <v>33000000</v>
      </c>
      <c r="N14" s="22">
        <v>30000000</v>
      </c>
      <c r="O14" s="22">
        <v>27000000</v>
      </c>
      <c r="P14" s="22">
        <v>25000000</v>
      </c>
      <c r="Q14" s="22">
        <v>23000000</v>
      </c>
    </row>
    <row r="15" spans="1:17" x14ac:dyDescent="0.3">
      <c r="A15" s="13">
        <v>8</v>
      </c>
      <c r="B15" s="13" t="s">
        <v>29</v>
      </c>
      <c r="C15" s="19" t="s">
        <v>30</v>
      </c>
      <c r="D15" s="20">
        <v>29200000</v>
      </c>
      <c r="E15" s="20">
        <v>43800000</v>
      </c>
      <c r="F15" s="21">
        <f>E15*0.1</f>
        <v>4380000</v>
      </c>
      <c r="G15" s="21">
        <f t="shared" si="0"/>
        <v>77380000</v>
      </c>
      <c r="H15" s="45">
        <v>62000000</v>
      </c>
      <c r="I15" s="45">
        <v>56000000</v>
      </c>
      <c r="J15" s="45">
        <v>51000000</v>
      </c>
      <c r="K15" s="45">
        <v>46000000</v>
      </c>
      <c r="L15" s="45">
        <v>42000000</v>
      </c>
      <c r="M15" s="45">
        <v>38000000</v>
      </c>
      <c r="N15" s="45">
        <v>35000000</v>
      </c>
      <c r="O15" s="45">
        <v>32000000</v>
      </c>
      <c r="P15" s="22">
        <v>29000000</v>
      </c>
      <c r="Q15" s="22">
        <v>27000000</v>
      </c>
    </row>
    <row r="16" spans="1:17" x14ac:dyDescent="0.3">
      <c r="A16" s="13">
        <v>9</v>
      </c>
      <c r="B16" s="13" t="s">
        <v>29</v>
      </c>
      <c r="C16" s="19" t="s">
        <v>31</v>
      </c>
      <c r="D16" s="20">
        <v>28800000</v>
      </c>
      <c r="E16" s="20">
        <v>43200000</v>
      </c>
      <c r="F16" s="21">
        <f t="shared" ref="F16:F19" si="1">E16*0.1</f>
        <v>4320000</v>
      </c>
      <c r="G16" s="21">
        <f t="shared" si="0"/>
        <v>76320000</v>
      </c>
      <c r="H16" s="45">
        <v>62000000</v>
      </c>
      <c r="I16" s="45">
        <v>56000000</v>
      </c>
      <c r="J16" s="45">
        <v>51000000</v>
      </c>
      <c r="K16" s="45">
        <v>46000000</v>
      </c>
      <c r="L16" s="45">
        <v>42000000</v>
      </c>
      <c r="M16" s="45">
        <v>38000000</v>
      </c>
      <c r="N16" s="45">
        <v>35000000</v>
      </c>
      <c r="O16" s="45">
        <v>32000000</v>
      </c>
      <c r="P16" s="22">
        <v>29000000</v>
      </c>
      <c r="Q16" s="22">
        <v>27000000</v>
      </c>
    </row>
    <row r="17" spans="1:17" x14ac:dyDescent="0.3">
      <c r="A17" s="13">
        <v>10</v>
      </c>
      <c r="B17" s="13" t="s">
        <v>29</v>
      </c>
      <c r="C17" s="19" t="s">
        <v>32</v>
      </c>
      <c r="D17" s="20">
        <v>28800000</v>
      </c>
      <c r="E17" s="20">
        <v>43200000</v>
      </c>
      <c r="F17" s="21">
        <f t="shared" si="1"/>
        <v>4320000</v>
      </c>
      <c r="G17" s="21">
        <f t="shared" si="0"/>
        <v>76320000</v>
      </c>
      <c r="H17" s="45">
        <v>62000000</v>
      </c>
      <c r="I17" s="45">
        <v>56000000</v>
      </c>
      <c r="J17" s="45">
        <v>51000000</v>
      </c>
      <c r="K17" s="45">
        <v>46000000</v>
      </c>
      <c r="L17" s="45">
        <v>42000000</v>
      </c>
      <c r="M17" s="45">
        <v>38000000</v>
      </c>
      <c r="N17" s="45">
        <v>35000000</v>
      </c>
      <c r="O17" s="45">
        <v>32000000</v>
      </c>
      <c r="P17" s="22">
        <v>29000000</v>
      </c>
      <c r="Q17" s="22">
        <v>27000000</v>
      </c>
    </row>
    <row r="18" spans="1:17" x14ac:dyDescent="0.3">
      <c r="A18" s="13">
        <v>11</v>
      </c>
      <c r="B18" s="13" t="s">
        <v>29</v>
      </c>
      <c r="C18" s="19" t="s">
        <v>33</v>
      </c>
      <c r="D18" s="20">
        <v>50400000</v>
      </c>
      <c r="E18" s="20">
        <v>75600000</v>
      </c>
      <c r="F18" s="21">
        <f t="shared" si="1"/>
        <v>7560000</v>
      </c>
      <c r="G18" s="21">
        <f t="shared" si="0"/>
        <v>133560000</v>
      </c>
      <c r="H18" s="22">
        <v>107000000</v>
      </c>
      <c r="I18" s="22">
        <v>97000000</v>
      </c>
      <c r="J18" s="22">
        <v>88000000</v>
      </c>
      <c r="K18" s="22">
        <v>80000000</v>
      </c>
      <c r="L18" s="22">
        <v>72000000</v>
      </c>
      <c r="M18" s="22">
        <v>65000000</v>
      </c>
      <c r="N18" s="22">
        <v>59000000</v>
      </c>
      <c r="O18" s="22">
        <v>54000000</v>
      </c>
      <c r="P18" s="22">
        <v>49000000</v>
      </c>
      <c r="Q18" s="22">
        <v>45000000</v>
      </c>
    </row>
    <row r="19" spans="1:17" x14ac:dyDescent="0.3">
      <c r="A19" s="13">
        <v>12</v>
      </c>
      <c r="B19" s="13" t="s">
        <v>29</v>
      </c>
      <c r="C19" s="19" t="s">
        <v>34</v>
      </c>
      <c r="D19" s="20">
        <v>67000000</v>
      </c>
      <c r="E19" s="20">
        <v>67000000</v>
      </c>
      <c r="F19" s="21">
        <f t="shared" si="1"/>
        <v>6700000</v>
      </c>
      <c r="G19" s="21">
        <f t="shared" si="0"/>
        <v>140700000</v>
      </c>
      <c r="H19" s="22">
        <v>113000000</v>
      </c>
      <c r="I19" s="22">
        <v>103000000</v>
      </c>
      <c r="J19" s="22">
        <v>96000000</v>
      </c>
      <c r="K19" s="22">
        <v>88000000</v>
      </c>
      <c r="L19" s="22">
        <v>83000000</v>
      </c>
      <c r="M19" s="22">
        <v>77000000</v>
      </c>
      <c r="N19" s="22">
        <v>72000000</v>
      </c>
      <c r="O19" s="22">
        <v>66000000</v>
      </c>
      <c r="P19" s="22">
        <v>61000000</v>
      </c>
      <c r="Q19" s="22">
        <v>56000000</v>
      </c>
    </row>
    <row r="20" spans="1:17" s="43" customFormat="1" x14ac:dyDescent="0.3">
      <c r="A20" s="57">
        <v>13</v>
      </c>
      <c r="B20" s="57" t="s">
        <v>7</v>
      </c>
      <c r="C20" s="23" t="s">
        <v>35</v>
      </c>
      <c r="D20" s="20">
        <v>64380000</v>
      </c>
      <c r="E20" s="20"/>
      <c r="F20" s="58"/>
      <c r="G20" s="58">
        <f t="shared" si="0"/>
        <v>64380000</v>
      </c>
      <c r="H20" s="22">
        <v>52000000</v>
      </c>
      <c r="I20" s="22">
        <v>47000000</v>
      </c>
      <c r="J20" s="22">
        <v>43000000</v>
      </c>
      <c r="K20" s="22">
        <v>39000000</v>
      </c>
      <c r="L20" s="22">
        <v>36000000</v>
      </c>
      <c r="M20" s="22">
        <v>33000000</v>
      </c>
      <c r="N20" s="22">
        <v>30000000</v>
      </c>
      <c r="O20" s="22">
        <v>27000000</v>
      </c>
      <c r="P20" s="22">
        <v>25000000</v>
      </c>
      <c r="Q20" s="22">
        <v>23000000</v>
      </c>
    </row>
    <row r="21" spans="1:17" s="43" customFormat="1" x14ac:dyDescent="0.3">
      <c r="A21" s="57">
        <v>14</v>
      </c>
      <c r="B21" s="57" t="s">
        <v>7</v>
      </c>
      <c r="C21" s="23" t="s">
        <v>36</v>
      </c>
      <c r="D21" s="20">
        <v>69345000</v>
      </c>
      <c r="E21" s="20"/>
      <c r="F21" s="58"/>
      <c r="G21" s="58">
        <f t="shared" si="0"/>
        <v>69345000</v>
      </c>
      <c r="H21" s="22">
        <v>56000000</v>
      </c>
      <c r="I21" s="22">
        <v>51000000</v>
      </c>
      <c r="J21" s="22">
        <v>46000000</v>
      </c>
      <c r="K21" s="22">
        <v>42000000</v>
      </c>
      <c r="L21" s="22">
        <v>38000000</v>
      </c>
      <c r="M21" s="22">
        <v>35000000</v>
      </c>
      <c r="N21" s="22">
        <v>32000000</v>
      </c>
      <c r="O21" s="22">
        <v>29000000</v>
      </c>
      <c r="P21" s="22">
        <v>27000000</v>
      </c>
      <c r="Q21" s="22">
        <v>25000000</v>
      </c>
    </row>
    <row r="22" spans="1:17" s="43" customFormat="1" x14ac:dyDescent="0.3">
      <c r="A22" s="57">
        <v>15</v>
      </c>
      <c r="B22" s="57" t="s">
        <v>7</v>
      </c>
      <c r="C22" s="23" t="s">
        <v>37</v>
      </c>
      <c r="D22" s="20">
        <v>20488000</v>
      </c>
      <c r="E22" s="20"/>
      <c r="F22" s="58"/>
      <c r="G22" s="58">
        <f t="shared" si="0"/>
        <v>20488000</v>
      </c>
      <c r="H22" s="22">
        <v>17000000</v>
      </c>
      <c r="I22" s="22">
        <v>16000000</v>
      </c>
      <c r="J22" s="22">
        <v>15000000</v>
      </c>
      <c r="K22" s="22">
        <v>14000000</v>
      </c>
      <c r="L22" s="22">
        <v>13000000</v>
      </c>
      <c r="M22" s="22">
        <v>12000000</v>
      </c>
      <c r="N22" s="22">
        <v>11000000</v>
      </c>
      <c r="O22" s="22">
        <v>10000000</v>
      </c>
      <c r="P22" s="22">
        <v>9000000</v>
      </c>
      <c r="Q22" s="22">
        <v>9000000</v>
      </c>
    </row>
    <row r="23" spans="1:17" s="43" customFormat="1" x14ac:dyDescent="0.3">
      <c r="A23" s="57">
        <v>16</v>
      </c>
      <c r="B23" s="57" t="s">
        <v>7</v>
      </c>
      <c r="C23" s="23" t="s">
        <v>38</v>
      </c>
      <c r="D23" s="20">
        <v>11820000</v>
      </c>
      <c r="E23" s="53"/>
      <c r="F23" s="53"/>
      <c r="G23" s="58">
        <f t="shared" si="0"/>
        <v>11820000</v>
      </c>
      <c r="H23" s="22">
        <v>10000000</v>
      </c>
      <c r="I23" s="22">
        <v>9000000</v>
      </c>
      <c r="J23" s="22">
        <v>9000000</v>
      </c>
      <c r="K23" s="22">
        <v>9000000</v>
      </c>
      <c r="L23" s="22">
        <v>9000000</v>
      </c>
      <c r="M23" s="22">
        <v>9000000</v>
      </c>
      <c r="N23" s="22">
        <v>9000000</v>
      </c>
      <c r="O23" s="22">
        <v>9000000</v>
      </c>
      <c r="P23" s="22">
        <v>9000000</v>
      </c>
      <c r="Q23" s="22">
        <v>9000000</v>
      </c>
    </row>
    <row r="24" spans="1:17" x14ac:dyDescent="0.3">
      <c r="A24" s="13">
        <v>17</v>
      </c>
      <c r="B24" s="13" t="s">
        <v>21</v>
      </c>
      <c r="C24" s="19" t="s">
        <v>39</v>
      </c>
      <c r="D24" s="20">
        <v>18900000</v>
      </c>
      <c r="E24" s="20">
        <v>44100000</v>
      </c>
      <c r="F24" s="21"/>
      <c r="G24" s="21">
        <f>SUM(D24:F24)</f>
        <v>63000000</v>
      </c>
      <c r="H24" s="22">
        <v>51000000</v>
      </c>
      <c r="I24" s="22">
        <v>46000000</v>
      </c>
      <c r="J24" s="22">
        <v>42000000</v>
      </c>
      <c r="K24" s="22">
        <v>39000000</v>
      </c>
      <c r="L24" s="22">
        <v>36000000</v>
      </c>
      <c r="M24" s="22">
        <v>33000000</v>
      </c>
      <c r="N24" s="22">
        <v>30000000</v>
      </c>
      <c r="O24" s="22">
        <v>27000000</v>
      </c>
      <c r="P24" s="22">
        <v>25000000</v>
      </c>
      <c r="Q24" s="22">
        <v>23000000</v>
      </c>
    </row>
    <row r="25" spans="1:17" x14ac:dyDescent="0.3">
      <c r="A25" s="13">
        <v>18</v>
      </c>
      <c r="B25" s="13" t="s">
        <v>21</v>
      </c>
      <c r="C25" s="19" t="s">
        <v>40</v>
      </c>
      <c r="D25" s="20">
        <v>18900000</v>
      </c>
      <c r="E25" s="20">
        <v>44100000</v>
      </c>
      <c r="F25" s="21"/>
      <c r="G25" s="21">
        <f t="shared" ref="G25:G27" si="2">SUM(D25:F25)</f>
        <v>63000000</v>
      </c>
      <c r="H25" s="22">
        <v>51000000</v>
      </c>
      <c r="I25" s="22">
        <v>46000000</v>
      </c>
      <c r="J25" s="22">
        <v>42000000</v>
      </c>
      <c r="K25" s="22">
        <v>39000000</v>
      </c>
      <c r="L25" s="22">
        <v>36000000</v>
      </c>
      <c r="M25" s="22">
        <v>33000000</v>
      </c>
      <c r="N25" s="22">
        <v>30000000</v>
      </c>
      <c r="O25" s="22">
        <v>27000000</v>
      </c>
      <c r="P25" s="22">
        <v>25000000</v>
      </c>
      <c r="Q25" s="22">
        <v>23000000</v>
      </c>
    </row>
    <row r="26" spans="1:17" x14ac:dyDescent="0.3">
      <c r="A26" s="13">
        <v>19</v>
      </c>
      <c r="B26" s="13" t="s">
        <v>21</v>
      </c>
      <c r="C26" s="19" t="s">
        <v>41</v>
      </c>
      <c r="D26" s="20">
        <v>18900000</v>
      </c>
      <c r="E26" s="20">
        <v>44100000</v>
      </c>
      <c r="F26" s="21"/>
      <c r="G26" s="21">
        <f t="shared" si="2"/>
        <v>63000000</v>
      </c>
      <c r="H26" s="22">
        <v>51000000</v>
      </c>
      <c r="I26" s="22">
        <v>46000000</v>
      </c>
      <c r="J26" s="22">
        <v>42000000</v>
      </c>
      <c r="K26" s="22">
        <v>39000000</v>
      </c>
      <c r="L26" s="22">
        <v>36000000</v>
      </c>
      <c r="M26" s="22">
        <v>33000000</v>
      </c>
      <c r="N26" s="22">
        <v>30000000</v>
      </c>
      <c r="O26" s="22">
        <v>27000000</v>
      </c>
      <c r="P26" s="22">
        <v>25000000</v>
      </c>
      <c r="Q26" s="22">
        <v>23000000</v>
      </c>
    </row>
    <row r="27" spans="1:17" x14ac:dyDescent="0.3">
      <c r="A27" s="13">
        <v>20</v>
      </c>
      <c r="B27" s="13" t="s">
        <v>21</v>
      </c>
      <c r="C27" s="19" t="s">
        <v>42</v>
      </c>
      <c r="D27" s="20">
        <v>18900000</v>
      </c>
      <c r="E27" s="20">
        <v>44100000</v>
      </c>
      <c r="F27" s="21"/>
      <c r="G27" s="21">
        <f t="shared" si="2"/>
        <v>63000000</v>
      </c>
      <c r="H27" s="22">
        <v>51000000</v>
      </c>
      <c r="I27" s="22">
        <v>46000000</v>
      </c>
      <c r="J27" s="22">
        <v>42000000</v>
      </c>
      <c r="K27" s="22">
        <v>39000000</v>
      </c>
      <c r="L27" s="22">
        <v>36000000</v>
      </c>
      <c r="M27" s="22">
        <v>33000000</v>
      </c>
      <c r="N27" s="22">
        <v>30000000</v>
      </c>
      <c r="O27" s="22">
        <v>27000000</v>
      </c>
      <c r="P27" s="22">
        <v>25000000</v>
      </c>
      <c r="Q27" s="22">
        <v>23000000</v>
      </c>
    </row>
    <row r="28" spans="1:17" x14ac:dyDescent="0.3">
      <c r="A28" s="59" t="s">
        <v>10</v>
      </c>
      <c r="B28" s="59"/>
      <c r="C28" s="59"/>
      <c r="D28" s="24">
        <f t="shared" ref="D28:Q28" si="3">SUM(D8:D27)</f>
        <v>587133000</v>
      </c>
      <c r="E28" s="24">
        <f t="shared" si="3"/>
        <v>778900000</v>
      </c>
      <c r="F28" s="24">
        <f t="shared" si="3"/>
        <v>27280000</v>
      </c>
      <c r="G28" s="24">
        <f t="shared" si="3"/>
        <v>1393313000</v>
      </c>
      <c r="H28" s="41">
        <f t="shared" si="3"/>
        <v>1126000000</v>
      </c>
      <c r="I28" s="41">
        <f t="shared" si="3"/>
        <v>1022000000</v>
      </c>
      <c r="J28" s="25">
        <f t="shared" si="3"/>
        <v>938000000</v>
      </c>
      <c r="K28" s="25">
        <f t="shared" si="3"/>
        <v>864000000</v>
      </c>
      <c r="L28" s="25">
        <f t="shared" si="3"/>
        <v>798000000</v>
      </c>
      <c r="M28" s="25">
        <f t="shared" si="3"/>
        <v>733000000</v>
      </c>
      <c r="N28" s="25">
        <f t="shared" si="3"/>
        <v>673000000</v>
      </c>
      <c r="O28" s="25">
        <f t="shared" si="3"/>
        <v>613000000</v>
      </c>
      <c r="P28" s="25">
        <f t="shared" si="3"/>
        <v>565000000</v>
      </c>
      <c r="Q28" s="25">
        <f t="shared" si="3"/>
        <v>522000000</v>
      </c>
    </row>
    <row r="29" spans="1:17" x14ac:dyDescent="0.3">
      <c r="A29" s="26"/>
      <c r="B29" s="26"/>
      <c r="C29" s="26"/>
      <c r="D29" s="27"/>
      <c r="E29" s="27"/>
      <c r="F29" s="27"/>
      <c r="G29" s="27"/>
      <c r="H29" s="42"/>
      <c r="I29" s="42"/>
      <c r="J29" s="28"/>
      <c r="K29" s="28"/>
      <c r="L29" s="28"/>
      <c r="M29" s="28"/>
      <c r="N29" s="28"/>
      <c r="O29" s="28"/>
      <c r="P29" s="28"/>
      <c r="Q29" s="28"/>
    </row>
    <row r="30" spans="1:17" x14ac:dyDescent="0.3">
      <c r="A30" s="26"/>
      <c r="B30" s="26"/>
      <c r="C30" s="26"/>
      <c r="D30" s="27"/>
      <c r="E30" s="27"/>
      <c r="F30" s="27"/>
      <c r="G30" s="27"/>
      <c r="H30" s="42"/>
      <c r="I30" s="42"/>
      <c r="J30" s="28"/>
      <c r="K30" s="28"/>
      <c r="L30" s="28"/>
      <c r="M30" s="28"/>
      <c r="N30" s="28"/>
      <c r="O30" s="28"/>
      <c r="P30" s="28"/>
      <c r="Q30" s="28"/>
    </row>
    <row r="34" spans="3:9" x14ac:dyDescent="0.3">
      <c r="D34" s="31" t="s">
        <v>43</v>
      </c>
    </row>
    <row r="35" spans="3:9" x14ac:dyDescent="0.3">
      <c r="D35" s="32" t="s">
        <v>7</v>
      </c>
      <c r="E35" s="32" t="s">
        <v>8</v>
      </c>
      <c r="F35" s="32" t="s">
        <v>9</v>
      </c>
      <c r="G35" s="32" t="s">
        <v>10</v>
      </c>
      <c r="H35" s="44" t="s">
        <v>44</v>
      </c>
      <c r="I35" s="44" t="s">
        <v>45</v>
      </c>
    </row>
    <row r="36" spans="3:9" x14ac:dyDescent="0.3">
      <c r="C36" s="30" t="s">
        <v>46</v>
      </c>
      <c r="D36" s="20">
        <f>D8*0.8</f>
        <v>22320000</v>
      </c>
      <c r="E36" s="20">
        <f>E8*0.8</f>
        <v>52080000</v>
      </c>
      <c r="F36" s="20"/>
      <c r="G36" s="20">
        <f>D36+E36</f>
        <v>74400000</v>
      </c>
      <c r="H36" s="45">
        <f>ROUNDUP(G36,-6)</f>
        <v>75000000</v>
      </c>
    </row>
    <row r="37" spans="3:9" x14ac:dyDescent="0.3">
      <c r="C37" s="30" t="s">
        <v>47</v>
      </c>
      <c r="D37" s="20">
        <f>D36*0.95</f>
        <v>21204000</v>
      </c>
      <c r="E37" s="20">
        <f>E36*0.95</f>
        <v>49476000</v>
      </c>
      <c r="F37" s="20"/>
      <c r="G37" s="20">
        <f t="shared" ref="G37:G45" si="4">D37+E37</f>
        <v>70680000</v>
      </c>
      <c r="H37" s="45">
        <f t="shared" ref="H37:H43" si="5">ROUNDUP(G37,-6)</f>
        <v>71000000</v>
      </c>
      <c r="I37" s="43">
        <f>H37/H36</f>
        <v>0.94666666666666666</v>
      </c>
    </row>
    <row r="38" spans="3:9" x14ac:dyDescent="0.3">
      <c r="C38" s="30" t="s">
        <v>48</v>
      </c>
      <c r="D38" s="20">
        <f t="shared" ref="D38:E45" si="6">D37*0.95</f>
        <v>20143800</v>
      </c>
      <c r="E38" s="20">
        <f t="shared" si="6"/>
        <v>47002200</v>
      </c>
      <c r="F38" s="20"/>
      <c r="G38" s="20">
        <f t="shared" si="4"/>
        <v>67146000</v>
      </c>
      <c r="H38" s="45">
        <f t="shared" si="5"/>
        <v>68000000</v>
      </c>
      <c r="I38" s="43">
        <f t="shared" ref="I38:I45" si="7">H38/H37</f>
        <v>0.95774647887323938</v>
      </c>
    </row>
    <row r="39" spans="3:9" x14ac:dyDescent="0.3">
      <c r="C39" s="30" t="s">
        <v>49</v>
      </c>
      <c r="D39" s="20">
        <f t="shared" si="6"/>
        <v>19136610</v>
      </c>
      <c r="E39" s="20">
        <f t="shared" si="6"/>
        <v>44652090</v>
      </c>
      <c r="F39" s="20"/>
      <c r="G39" s="20">
        <f t="shared" si="4"/>
        <v>63788700</v>
      </c>
      <c r="H39" s="45">
        <f t="shared" si="5"/>
        <v>64000000</v>
      </c>
      <c r="I39" s="43">
        <f t="shared" si="7"/>
        <v>0.94117647058823528</v>
      </c>
    </row>
    <row r="40" spans="3:9" x14ac:dyDescent="0.3">
      <c r="C40" s="33" t="s">
        <v>50</v>
      </c>
      <c r="D40" s="20">
        <f t="shared" si="6"/>
        <v>18179779.5</v>
      </c>
      <c r="E40" s="20">
        <f t="shared" si="6"/>
        <v>42419485.5</v>
      </c>
      <c r="F40" s="20"/>
      <c r="G40" s="20">
        <f t="shared" si="4"/>
        <v>60599265</v>
      </c>
      <c r="H40" s="45">
        <f t="shared" si="5"/>
        <v>61000000</v>
      </c>
      <c r="I40" s="43">
        <f t="shared" si="7"/>
        <v>0.953125</v>
      </c>
    </row>
    <row r="41" spans="3:9" x14ac:dyDescent="0.3">
      <c r="C41" s="33" t="s">
        <v>51</v>
      </c>
      <c r="D41" s="20">
        <f t="shared" si="6"/>
        <v>17270790.524999999</v>
      </c>
      <c r="E41" s="20">
        <f t="shared" si="6"/>
        <v>40298511.225000001</v>
      </c>
      <c r="F41" s="20"/>
      <c r="G41" s="20">
        <f t="shared" si="4"/>
        <v>57569301.75</v>
      </c>
      <c r="H41" s="45">
        <f t="shared" si="5"/>
        <v>58000000</v>
      </c>
      <c r="I41" s="43">
        <f t="shared" si="7"/>
        <v>0.95081967213114749</v>
      </c>
    </row>
    <row r="42" spans="3:9" x14ac:dyDescent="0.3">
      <c r="C42" s="33" t="s">
        <v>52</v>
      </c>
      <c r="D42" s="20">
        <f t="shared" si="6"/>
        <v>16407250.998749997</v>
      </c>
      <c r="E42" s="20">
        <f t="shared" si="6"/>
        <v>38283585.66375</v>
      </c>
      <c r="F42" s="20"/>
      <c r="G42" s="20">
        <f t="shared" si="4"/>
        <v>54690836.662499994</v>
      </c>
      <c r="H42" s="45">
        <f t="shared" si="5"/>
        <v>55000000</v>
      </c>
      <c r="I42" s="43">
        <f t="shared" si="7"/>
        <v>0.94827586206896552</v>
      </c>
    </row>
    <row r="43" spans="3:9" x14ac:dyDescent="0.3">
      <c r="C43" s="33" t="s">
        <v>53</v>
      </c>
      <c r="D43" s="20">
        <f t="shared" si="6"/>
        <v>15586888.448812498</v>
      </c>
      <c r="E43" s="20">
        <f t="shared" si="6"/>
        <v>36369406.380562499</v>
      </c>
      <c r="F43" s="20"/>
      <c r="G43" s="20">
        <f t="shared" si="4"/>
        <v>51956294.829374999</v>
      </c>
      <c r="H43" s="45">
        <f t="shared" si="5"/>
        <v>52000000</v>
      </c>
      <c r="I43" s="43">
        <f t="shared" si="7"/>
        <v>0.94545454545454544</v>
      </c>
    </row>
    <row r="44" spans="3:9" x14ac:dyDescent="0.3">
      <c r="C44" s="34" t="s">
        <v>54</v>
      </c>
      <c r="D44" s="20">
        <f t="shared" si="6"/>
        <v>14807544.026371872</v>
      </c>
      <c r="E44" s="20">
        <f t="shared" si="6"/>
        <v>34550936.061534375</v>
      </c>
      <c r="F44" s="20"/>
      <c r="G44" s="20">
        <f t="shared" si="4"/>
        <v>49358480.087906249</v>
      </c>
      <c r="H44" s="45">
        <v>48000000</v>
      </c>
      <c r="I44" s="43">
        <f t="shared" si="7"/>
        <v>0.92307692307692313</v>
      </c>
    </row>
    <row r="45" spans="3:9" x14ac:dyDescent="0.3">
      <c r="C45" s="34" t="s">
        <v>55</v>
      </c>
      <c r="D45" s="20">
        <f t="shared" si="6"/>
        <v>14067166.825053278</v>
      </c>
      <c r="E45" s="20">
        <f t="shared" si="6"/>
        <v>32823389.258457653</v>
      </c>
      <c r="F45" s="20"/>
      <c r="G45" s="20">
        <f t="shared" si="4"/>
        <v>46890556.083510935</v>
      </c>
      <c r="H45" s="45">
        <v>44000000</v>
      </c>
      <c r="I45" s="43">
        <f t="shared" si="7"/>
        <v>0.91666666666666663</v>
      </c>
    </row>
    <row r="46" spans="3:9" x14ac:dyDescent="0.3">
      <c r="C46" s="34"/>
      <c r="D46" s="35"/>
      <c r="E46" s="35"/>
      <c r="F46" s="35"/>
      <c r="G46" s="35"/>
      <c r="H46" s="46"/>
    </row>
    <row r="47" spans="3:9" x14ac:dyDescent="0.3">
      <c r="D47" s="31" t="s">
        <v>56</v>
      </c>
    </row>
    <row r="48" spans="3:9" x14ac:dyDescent="0.3">
      <c r="D48" s="32" t="s">
        <v>7</v>
      </c>
      <c r="E48" s="32" t="s">
        <v>8</v>
      </c>
      <c r="F48" s="32" t="s">
        <v>9</v>
      </c>
      <c r="G48" s="32" t="s">
        <v>10</v>
      </c>
      <c r="H48" s="44" t="s">
        <v>44</v>
      </c>
      <c r="I48" s="44" t="s">
        <v>45</v>
      </c>
    </row>
    <row r="49" spans="3:9" x14ac:dyDescent="0.3">
      <c r="C49" s="30" t="s">
        <v>46</v>
      </c>
      <c r="D49" s="20">
        <f>D9*0.8</f>
        <v>15120000</v>
      </c>
      <c r="E49" s="20">
        <f>E9*0.8</f>
        <v>35280000</v>
      </c>
      <c r="F49" s="20"/>
      <c r="G49" s="20">
        <f>D49+E49</f>
        <v>50400000</v>
      </c>
      <c r="H49" s="45">
        <f>ROUNDUP(G49,-6)</f>
        <v>51000000</v>
      </c>
    </row>
    <row r="50" spans="3:9" x14ac:dyDescent="0.3">
      <c r="C50" s="30" t="s">
        <v>47</v>
      </c>
      <c r="D50" s="20">
        <f>D49*0.95</f>
        <v>14364000</v>
      </c>
      <c r="E50" s="20">
        <f>E49*0.95</f>
        <v>33516000</v>
      </c>
      <c r="F50" s="20"/>
      <c r="G50" s="20">
        <f t="shared" ref="G50:G58" si="8">D50+E50</f>
        <v>47880000</v>
      </c>
      <c r="H50" s="45">
        <v>46000000</v>
      </c>
      <c r="I50" s="43">
        <f>H50/H49</f>
        <v>0.90196078431372551</v>
      </c>
    </row>
    <row r="51" spans="3:9" x14ac:dyDescent="0.3">
      <c r="C51" s="30" t="s">
        <v>48</v>
      </c>
      <c r="D51" s="20">
        <f t="shared" ref="D51:E58" si="9">D50*0.95</f>
        <v>13645800</v>
      </c>
      <c r="E51" s="20">
        <f t="shared" si="9"/>
        <v>31840200</v>
      </c>
      <c r="F51" s="20"/>
      <c r="G51" s="20">
        <f t="shared" si="8"/>
        <v>45486000</v>
      </c>
      <c r="H51" s="45">
        <v>42000000</v>
      </c>
      <c r="I51" s="43">
        <f t="shared" ref="I51:I58" si="10">H51/H50</f>
        <v>0.91304347826086951</v>
      </c>
    </row>
    <row r="52" spans="3:9" x14ac:dyDescent="0.3">
      <c r="C52" s="30" t="s">
        <v>49</v>
      </c>
      <c r="D52" s="20">
        <f t="shared" si="9"/>
        <v>12963510</v>
      </c>
      <c r="E52" s="20">
        <f t="shared" si="9"/>
        <v>30248190</v>
      </c>
      <c r="F52" s="20"/>
      <c r="G52" s="20">
        <f t="shared" si="8"/>
        <v>43211700</v>
      </c>
      <c r="H52" s="45">
        <v>39000000</v>
      </c>
      <c r="I52" s="43">
        <f t="shared" si="10"/>
        <v>0.9285714285714286</v>
      </c>
    </row>
    <row r="53" spans="3:9" x14ac:dyDescent="0.3">
      <c r="C53" s="33" t="s">
        <v>50</v>
      </c>
      <c r="D53" s="20">
        <f t="shared" si="9"/>
        <v>12315334.5</v>
      </c>
      <c r="E53" s="20">
        <f t="shared" si="9"/>
        <v>28735780.5</v>
      </c>
      <c r="F53" s="20"/>
      <c r="G53" s="20">
        <f t="shared" si="8"/>
        <v>41051115</v>
      </c>
      <c r="H53" s="45">
        <v>36000000</v>
      </c>
      <c r="I53" s="43">
        <f t="shared" si="10"/>
        <v>0.92307692307692313</v>
      </c>
    </row>
    <row r="54" spans="3:9" x14ac:dyDescent="0.3">
      <c r="C54" s="33" t="s">
        <v>51</v>
      </c>
      <c r="D54" s="20">
        <f t="shared" si="9"/>
        <v>11699567.775</v>
      </c>
      <c r="E54" s="20">
        <f t="shared" si="9"/>
        <v>27298991.474999998</v>
      </c>
      <c r="F54" s="20"/>
      <c r="G54" s="20">
        <f t="shared" si="8"/>
        <v>38998559.25</v>
      </c>
      <c r="H54" s="45">
        <v>33000000</v>
      </c>
      <c r="I54" s="43">
        <f t="shared" si="10"/>
        <v>0.91666666666666663</v>
      </c>
    </row>
    <row r="55" spans="3:9" x14ac:dyDescent="0.3">
      <c r="C55" s="33" t="s">
        <v>52</v>
      </c>
      <c r="D55" s="20">
        <f t="shared" si="9"/>
        <v>11114589.38625</v>
      </c>
      <c r="E55" s="20">
        <f t="shared" si="9"/>
        <v>25934041.901249997</v>
      </c>
      <c r="F55" s="20"/>
      <c r="G55" s="20">
        <f t="shared" si="8"/>
        <v>37048631.287499994</v>
      </c>
      <c r="H55" s="45">
        <v>30000000</v>
      </c>
      <c r="I55" s="43">
        <f t="shared" si="10"/>
        <v>0.90909090909090906</v>
      </c>
    </row>
    <row r="56" spans="3:9" x14ac:dyDescent="0.3">
      <c r="C56" s="33" t="s">
        <v>53</v>
      </c>
      <c r="D56" s="50">
        <f t="shared" si="9"/>
        <v>10558859.9169375</v>
      </c>
      <c r="E56" s="50">
        <f t="shared" si="9"/>
        <v>24637339.806187496</v>
      </c>
      <c r="F56" s="50"/>
      <c r="G56" s="50">
        <f t="shared" si="8"/>
        <v>35196199.723124996</v>
      </c>
      <c r="H56" s="51">
        <v>27000000</v>
      </c>
      <c r="I56" s="52">
        <f t="shared" si="10"/>
        <v>0.9</v>
      </c>
    </row>
    <row r="57" spans="3:9" x14ac:dyDescent="0.3">
      <c r="C57" s="34" t="s">
        <v>54</v>
      </c>
      <c r="D57" s="20">
        <f t="shared" si="9"/>
        <v>10030916.921090625</v>
      </c>
      <c r="E57" s="20">
        <f t="shared" si="9"/>
        <v>23405472.815878119</v>
      </c>
      <c r="F57" s="20"/>
      <c r="G57" s="20">
        <f t="shared" si="8"/>
        <v>33436389.736968745</v>
      </c>
      <c r="H57" s="45">
        <v>25000000</v>
      </c>
      <c r="I57" s="53">
        <f t="shared" si="10"/>
        <v>0.92592592592592593</v>
      </c>
    </row>
    <row r="58" spans="3:9" x14ac:dyDescent="0.3">
      <c r="C58" s="34" t="s">
        <v>55</v>
      </c>
      <c r="D58" s="20">
        <f t="shared" si="9"/>
        <v>9529371.0750360936</v>
      </c>
      <c r="E58" s="20">
        <f t="shared" si="9"/>
        <v>22235199.175084211</v>
      </c>
      <c r="F58" s="20"/>
      <c r="G58" s="20">
        <f t="shared" si="8"/>
        <v>31764570.250120305</v>
      </c>
      <c r="H58" s="45">
        <v>23000000</v>
      </c>
      <c r="I58" s="53">
        <f t="shared" si="10"/>
        <v>0.92</v>
      </c>
    </row>
    <row r="60" spans="3:9" x14ac:dyDescent="0.3">
      <c r="D60" s="6" t="s">
        <v>57</v>
      </c>
    </row>
    <row r="61" spans="3:9" x14ac:dyDescent="0.3">
      <c r="D61" s="32" t="s">
        <v>7</v>
      </c>
      <c r="E61" s="32" t="s">
        <v>8</v>
      </c>
      <c r="F61" s="32" t="s">
        <v>9</v>
      </c>
      <c r="G61" s="32" t="s">
        <v>10</v>
      </c>
      <c r="H61" s="44" t="s">
        <v>44</v>
      </c>
      <c r="I61" s="44" t="s">
        <v>45</v>
      </c>
    </row>
    <row r="62" spans="3:9" x14ac:dyDescent="0.3">
      <c r="C62" s="30" t="s">
        <v>46</v>
      </c>
      <c r="D62" s="20">
        <f>D15*0.8</f>
        <v>23360000</v>
      </c>
      <c r="E62" s="20">
        <f>E15*0.8</f>
        <v>35040000</v>
      </c>
      <c r="F62" s="20">
        <f>F15*0.8</f>
        <v>3504000</v>
      </c>
      <c r="G62" s="20">
        <f>SUM(D62:F62)</f>
        <v>61904000</v>
      </c>
      <c r="H62" s="45">
        <f>ROUNDUP(G62,-6)</f>
        <v>62000000</v>
      </c>
    </row>
    <row r="63" spans="3:9" x14ac:dyDescent="0.3">
      <c r="C63" s="30" t="s">
        <v>47</v>
      </c>
      <c r="D63" s="20">
        <f>D62*0.9</f>
        <v>21024000</v>
      </c>
      <c r="E63" s="20">
        <f>E62*0.9</f>
        <v>31536000</v>
      </c>
      <c r="F63" s="20">
        <f>F62*0.9</f>
        <v>3153600</v>
      </c>
      <c r="G63" s="20">
        <f t="shared" ref="G63:G71" si="11">SUM(D63:F63)</f>
        <v>55713600</v>
      </c>
      <c r="H63" s="45">
        <f t="shared" ref="H63:H65" si="12">ROUNDUP(G63,-6)</f>
        <v>56000000</v>
      </c>
      <c r="I63" s="43">
        <f>H63/H62</f>
        <v>0.90322580645161288</v>
      </c>
    </row>
    <row r="64" spans="3:9" x14ac:dyDescent="0.3">
      <c r="C64" s="30" t="s">
        <v>48</v>
      </c>
      <c r="D64" s="20">
        <f t="shared" ref="D64:F71" si="13">D63*0.9</f>
        <v>18921600</v>
      </c>
      <c r="E64" s="20">
        <f t="shared" si="13"/>
        <v>28382400</v>
      </c>
      <c r="F64" s="20">
        <f t="shared" si="13"/>
        <v>2838240</v>
      </c>
      <c r="G64" s="20">
        <f t="shared" si="11"/>
        <v>50142240</v>
      </c>
      <c r="H64" s="45">
        <f t="shared" si="12"/>
        <v>51000000</v>
      </c>
      <c r="I64" s="43">
        <f t="shared" ref="I64:I71" si="14">H64/H63</f>
        <v>0.9107142857142857</v>
      </c>
    </row>
    <row r="65" spans="3:9" x14ac:dyDescent="0.3">
      <c r="C65" s="30" t="s">
        <v>49</v>
      </c>
      <c r="D65" s="20">
        <f t="shared" si="13"/>
        <v>17029440</v>
      </c>
      <c r="E65" s="20">
        <f t="shared" si="13"/>
        <v>25544160</v>
      </c>
      <c r="F65" s="20">
        <f t="shared" si="13"/>
        <v>2554416</v>
      </c>
      <c r="G65" s="20">
        <f t="shared" si="11"/>
        <v>45128016</v>
      </c>
      <c r="H65" s="45">
        <f t="shared" si="12"/>
        <v>46000000</v>
      </c>
      <c r="I65" s="43">
        <f t="shared" si="14"/>
        <v>0.90196078431372551</v>
      </c>
    </row>
    <row r="66" spans="3:9" x14ac:dyDescent="0.3">
      <c r="C66" s="33" t="s">
        <v>50</v>
      </c>
      <c r="D66" s="20">
        <f t="shared" si="13"/>
        <v>15326496</v>
      </c>
      <c r="E66" s="20">
        <f t="shared" si="13"/>
        <v>22989744</v>
      </c>
      <c r="F66" s="20">
        <f t="shared" si="13"/>
        <v>2298974.4</v>
      </c>
      <c r="G66" s="20">
        <f t="shared" si="11"/>
        <v>40615214.399999999</v>
      </c>
      <c r="H66" s="45">
        <v>42000000</v>
      </c>
      <c r="I66" s="43">
        <f t="shared" si="14"/>
        <v>0.91304347826086951</v>
      </c>
    </row>
    <row r="67" spans="3:9" x14ac:dyDescent="0.3">
      <c r="C67" s="33" t="s">
        <v>51</v>
      </c>
      <c r="D67" s="20">
        <f t="shared" si="13"/>
        <v>13793846.4</v>
      </c>
      <c r="E67" s="20">
        <f t="shared" si="13"/>
        <v>20690769.600000001</v>
      </c>
      <c r="F67" s="20">
        <f t="shared" si="13"/>
        <v>2069076.96</v>
      </c>
      <c r="G67" s="20">
        <f t="shared" si="11"/>
        <v>36553692.960000001</v>
      </c>
      <c r="H67" s="45">
        <v>38000000</v>
      </c>
      <c r="I67" s="43">
        <f t="shared" si="14"/>
        <v>0.90476190476190477</v>
      </c>
    </row>
    <row r="68" spans="3:9" x14ac:dyDescent="0.3">
      <c r="C68" s="33" t="s">
        <v>52</v>
      </c>
      <c r="D68" s="20">
        <f t="shared" si="13"/>
        <v>12414461.76</v>
      </c>
      <c r="E68" s="20">
        <f t="shared" si="13"/>
        <v>18621692.640000001</v>
      </c>
      <c r="F68" s="20">
        <f t="shared" si="13"/>
        <v>1862169.264</v>
      </c>
      <c r="G68" s="20">
        <f t="shared" si="11"/>
        <v>32898323.663999997</v>
      </c>
      <c r="H68" s="45">
        <v>35000000</v>
      </c>
      <c r="I68" s="43">
        <f t="shared" si="14"/>
        <v>0.92105263157894735</v>
      </c>
    </row>
    <row r="69" spans="3:9" x14ac:dyDescent="0.3">
      <c r="C69" s="33" t="s">
        <v>53</v>
      </c>
      <c r="D69" s="20">
        <f t="shared" si="13"/>
        <v>11173015.584000001</v>
      </c>
      <c r="E69" s="20">
        <f t="shared" si="13"/>
        <v>16759523.376</v>
      </c>
      <c r="F69" s="20">
        <f t="shared" si="13"/>
        <v>1675952.3376</v>
      </c>
      <c r="G69" s="20">
        <f t="shared" si="11"/>
        <v>29608491.297600001</v>
      </c>
      <c r="H69" s="45">
        <v>32000000</v>
      </c>
      <c r="I69" s="43">
        <f t="shared" si="14"/>
        <v>0.91428571428571426</v>
      </c>
    </row>
    <row r="70" spans="3:9" x14ac:dyDescent="0.3">
      <c r="C70" s="54" t="s">
        <v>54</v>
      </c>
      <c r="D70" s="55">
        <f t="shared" si="13"/>
        <v>10055714.025600001</v>
      </c>
      <c r="E70" s="55">
        <f t="shared" si="13"/>
        <v>15083571.0384</v>
      </c>
      <c r="F70" s="55">
        <f t="shared" si="13"/>
        <v>1508357.10384</v>
      </c>
      <c r="G70" s="55">
        <f t="shared" si="11"/>
        <v>26647642.167840004</v>
      </c>
      <c r="H70" s="22">
        <v>29000000</v>
      </c>
      <c r="I70" s="56">
        <f t="shared" si="14"/>
        <v>0.90625</v>
      </c>
    </row>
    <row r="71" spans="3:9" x14ac:dyDescent="0.3">
      <c r="C71" s="54" t="s">
        <v>55</v>
      </c>
      <c r="D71" s="55">
        <f t="shared" si="13"/>
        <v>9050142.6230400018</v>
      </c>
      <c r="E71" s="55">
        <f t="shared" si="13"/>
        <v>13575213.934560001</v>
      </c>
      <c r="F71" s="55">
        <f t="shared" si="13"/>
        <v>1357521.3934560001</v>
      </c>
      <c r="G71" s="55">
        <f t="shared" si="11"/>
        <v>23982877.951056004</v>
      </c>
      <c r="H71" s="22">
        <v>27000000</v>
      </c>
      <c r="I71" s="56">
        <f t="shared" si="14"/>
        <v>0.93103448275862066</v>
      </c>
    </row>
    <row r="73" spans="3:9" x14ac:dyDescent="0.3">
      <c r="D73" s="6" t="s">
        <v>58</v>
      </c>
    </row>
    <row r="74" spans="3:9" x14ac:dyDescent="0.3">
      <c r="D74" s="32" t="s">
        <v>7</v>
      </c>
      <c r="E74" s="32" t="s">
        <v>8</v>
      </c>
      <c r="F74" s="32" t="s">
        <v>9</v>
      </c>
      <c r="G74" s="32" t="s">
        <v>10</v>
      </c>
      <c r="H74" s="44" t="s">
        <v>44</v>
      </c>
      <c r="I74" s="44" t="s">
        <v>45</v>
      </c>
    </row>
    <row r="75" spans="3:9" x14ac:dyDescent="0.3">
      <c r="C75" s="30" t="s">
        <v>46</v>
      </c>
      <c r="D75" s="20">
        <f>D16*0.8</f>
        <v>23040000</v>
      </c>
      <c r="E75" s="20">
        <f>E16*0.8</f>
        <v>34560000</v>
      </c>
      <c r="F75" s="20">
        <f>F16*0.8</f>
        <v>3456000</v>
      </c>
      <c r="G75" s="20">
        <f>SUM(D75:F75)</f>
        <v>61056000</v>
      </c>
      <c r="H75" s="45">
        <f>ROUNDUP(G75,-6)</f>
        <v>62000000</v>
      </c>
    </row>
    <row r="76" spans="3:9" x14ac:dyDescent="0.3">
      <c r="C76" s="30" t="s">
        <v>47</v>
      </c>
      <c r="D76" s="20">
        <f>D75*0.9</f>
        <v>20736000</v>
      </c>
      <c r="E76" s="20">
        <f>E75*0.9</f>
        <v>31104000</v>
      </c>
      <c r="F76" s="20">
        <f>F75*0.9</f>
        <v>3110400</v>
      </c>
      <c r="G76" s="20">
        <f t="shared" ref="G76:G84" si="15">SUM(D76:F76)</f>
        <v>54950400</v>
      </c>
      <c r="H76" s="45">
        <v>56000000</v>
      </c>
      <c r="I76" s="43">
        <f>H76/H75</f>
        <v>0.90322580645161288</v>
      </c>
    </row>
    <row r="77" spans="3:9" x14ac:dyDescent="0.3">
      <c r="C77" s="30" t="s">
        <v>48</v>
      </c>
      <c r="D77" s="20">
        <f t="shared" ref="D77:F84" si="16">D76*0.9</f>
        <v>18662400</v>
      </c>
      <c r="E77" s="20">
        <f t="shared" si="16"/>
        <v>27993600</v>
      </c>
      <c r="F77" s="20">
        <f t="shared" si="16"/>
        <v>2799360</v>
      </c>
      <c r="G77" s="20">
        <f t="shared" si="15"/>
        <v>49455360</v>
      </c>
      <c r="H77" s="45">
        <v>51000000</v>
      </c>
      <c r="I77" s="43">
        <f t="shared" ref="I77:I84" si="17">H77/H76</f>
        <v>0.9107142857142857</v>
      </c>
    </row>
    <row r="78" spans="3:9" x14ac:dyDescent="0.3">
      <c r="C78" s="30" t="s">
        <v>49</v>
      </c>
      <c r="D78" s="20">
        <f t="shared" si="16"/>
        <v>16796160</v>
      </c>
      <c r="E78" s="20">
        <f t="shared" si="16"/>
        <v>25194240</v>
      </c>
      <c r="F78" s="20">
        <f t="shared" si="16"/>
        <v>2519424</v>
      </c>
      <c r="G78" s="20">
        <f t="shared" si="15"/>
        <v>44509824</v>
      </c>
      <c r="H78" s="45">
        <v>46000000</v>
      </c>
      <c r="I78" s="43">
        <f t="shared" si="17"/>
        <v>0.90196078431372551</v>
      </c>
    </row>
    <row r="79" spans="3:9" x14ac:dyDescent="0.3">
      <c r="C79" s="33" t="s">
        <v>50</v>
      </c>
      <c r="D79" s="20">
        <f t="shared" si="16"/>
        <v>15116544</v>
      </c>
      <c r="E79" s="20">
        <f t="shared" si="16"/>
        <v>22674816</v>
      </c>
      <c r="F79" s="20">
        <f t="shared" si="16"/>
        <v>2267481.6</v>
      </c>
      <c r="G79" s="20">
        <f t="shared" si="15"/>
        <v>40058841.600000001</v>
      </c>
      <c r="H79" s="45">
        <v>42000000</v>
      </c>
      <c r="I79" s="43">
        <f t="shared" si="17"/>
        <v>0.91304347826086951</v>
      </c>
    </row>
    <row r="80" spans="3:9" x14ac:dyDescent="0.3">
      <c r="C80" s="33" t="s">
        <v>51</v>
      </c>
      <c r="D80" s="20">
        <f t="shared" si="16"/>
        <v>13604889.6</v>
      </c>
      <c r="E80" s="20">
        <f t="shared" si="16"/>
        <v>20407334.400000002</v>
      </c>
      <c r="F80" s="20">
        <f t="shared" si="16"/>
        <v>2040733.4400000002</v>
      </c>
      <c r="G80" s="20">
        <f t="shared" si="15"/>
        <v>36052957.439999998</v>
      </c>
      <c r="H80" s="45">
        <v>38000000</v>
      </c>
      <c r="I80" s="43">
        <f t="shared" si="17"/>
        <v>0.90476190476190477</v>
      </c>
    </row>
    <row r="81" spans="3:9" x14ac:dyDescent="0.3">
      <c r="C81" s="33" t="s">
        <v>52</v>
      </c>
      <c r="D81" s="20">
        <f t="shared" si="16"/>
        <v>12244400.640000001</v>
      </c>
      <c r="E81" s="20">
        <f t="shared" si="16"/>
        <v>18366600.960000001</v>
      </c>
      <c r="F81" s="20">
        <f t="shared" si="16"/>
        <v>1836660.0960000001</v>
      </c>
      <c r="G81" s="20">
        <f t="shared" si="15"/>
        <v>32447661.696000002</v>
      </c>
      <c r="H81" s="45">
        <v>35000000</v>
      </c>
      <c r="I81" s="43">
        <f t="shared" si="17"/>
        <v>0.92105263157894735</v>
      </c>
    </row>
    <row r="82" spans="3:9" x14ac:dyDescent="0.3">
      <c r="C82" s="33" t="s">
        <v>53</v>
      </c>
      <c r="D82" s="20">
        <f t="shared" si="16"/>
        <v>11019960.576000001</v>
      </c>
      <c r="E82" s="20">
        <f t="shared" si="16"/>
        <v>16529940.864000002</v>
      </c>
      <c r="F82" s="20">
        <f t="shared" si="16"/>
        <v>1652994.0864000001</v>
      </c>
      <c r="G82" s="20">
        <f t="shared" si="15"/>
        <v>29202895.526400004</v>
      </c>
      <c r="H82" s="45">
        <v>32000000</v>
      </c>
      <c r="I82" s="43">
        <f t="shared" si="17"/>
        <v>0.91428571428571426</v>
      </c>
    </row>
    <row r="83" spans="3:9" x14ac:dyDescent="0.3">
      <c r="C83" s="34" t="s">
        <v>54</v>
      </c>
      <c r="D83" s="20">
        <f t="shared" si="16"/>
        <v>9917964.5184000023</v>
      </c>
      <c r="E83" s="20">
        <f t="shared" si="16"/>
        <v>14876946.777600002</v>
      </c>
      <c r="F83" s="20">
        <f t="shared" si="16"/>
        <v>1487694.6777600001</v>
      </c>
      <c r="G83" s="20">
        <f t="shared" si="15"/>
        <v>26282605.973760005</v>
      </c>
      <c r="H83" s="45">
        <v>29000000</v>
      </c>
      <c r="I83" s="43">
        <f t="shared" si="17"/>
        <v>0.90625</v>
      </c>
    </row>
    <row r="84" spans="3:9" x14ac:dyDescent="0.3">
      <c r="C84" s="34" t="s">
        <v>55</v>
      </c>
      <c r="D84" s="20">
        <f t="shared" si="16"/>
        <v>8926168.066560002</v>
      </c>
      <c r="E84" s="20">
        <f t="shared" si="16"/>
        <v>13389252.099840002</v>
      </c>
      <c r="F84" s="20">
        <f t="shared" si="16"/>
        <v>1338925.2099840001</v>
      </c>
      <c r="G84" s="20">
        <f t="shared" si="15"/>
        <v>23654345.376384005</v>
      </c>
      <c r="H84" s="45">
        <v>27000000</v>
      </c>
      <c r="I84" s="43">
        <f t="shared" si="17"/>
        <v>0.93103448275862066</v>
      </c>
    </row>
    <row r="85" spans="3:9" x14ac:dyDescent="0.3">
      <c r="C85" s="34"/>
      <c r="D85" s="35"/>
      <c r="E85" s="35"/>
      <c r="F85" s="35"/>
      <c r="G85" s="35"/>
      <c r="H85" s="46"/>
    </row>
    <row r="86" spans="3:9" x14ac:dyDescent="0.3">
      <c r="C86" s="33"/>
      <c r="D86" s="35"/>
      <c r="E86" s="35"/>
      <c r="F86" s="35"/>
      <c r="G86" s="35"/>
      <c r="H86" s="46"/>
    </row>
    <row r="87" spans="3:9" x14ac:dyDescent="0.3">
      <c r="D87" s="6" t="s">
        <v>59</v>
      </c>
    </row>
    <row r="88" spans="3:9" x14ac:dyDescent="0.3">
      <c r="D88" s="32" t="s">
        <v>7</v>
      </c>
      <c r="E88" s="32" t="s">
        <v>8</v>
      </c>
      <c r="F88" s="32" t="s">
        <v>9</v>
      </c>
      <c r="G88" s="32" t="s">
        <v>10</v>
      </c>
      <c r="H88" s="44" t="s">
        <v>44</v>
      </c>
      <c r="I88" s="44" t="s">
        <v>45</v>
      </c>
    </row>
    <row r="89" spans="3:9" x14ac:dyDescent="0.3">
      <c r="C89" s="30" t="s">
        <v>46</v>
      </c>
      <c r="D89" s="20">
        <f>D18*0.8</f>
        <v>40320000</v>
      </c>
      <c r="E89" s="20">
        <f>E18*0.8</f>
        <v>60480000</v>
      </c>
      <c r="F89" s="20">
        <f>F18*0.8</f>
        <v>6048000</v>
      </c>
      <c r="G89" s="20">
        <f>SUM(D89:F89)</f>
        <v>106848000</v>
      </c>
      <c r="H89" s="45">
        <f>ROUNDUP(G89,-6)</f>
        <v>107000000</v>
      </c>
    </row>
    <row r="90" spans="3:9" x14ac:dyDescent="0.3">
      <c r="C90" s="30" t="s">
        <v>47</v>
      </c>
      <c r="D90" s="20">
        <f>D89*0.9</f>
        <v>36288000</v>
      </c>
      <c r="E90" s="20">
        <f>E89*0.9</f>
        <v>54432000</v>
      </c>
      <c r="F90" s="20">
        <f>F89*0.9</f>
        <v>5443200</v>
      </c>
      <c r="G90" s="20">
        <f t="shared" ref="G90:G98" si="18">SUM(D90:F90)</f>
        <v>96163200</v>
      </c>
      <c r="H90" s="45">
        <f t="shared" ref="H90" si="19">ROUNDUP(G90,-6)</f>
        <v>97000000</v>
      </c>
      <c r="I90" s="43">
        <f>H90/H89</f>
        <v>0.90654205607476634</v>
      </c>
    </row>
    <row r="91" spans="3:9" x14ac:dyDescent="0.3">
      <c r="C91" s="30" t="s">
        <v>48</v>
      </c>
      <c r="D91" s="20">
        <f t="shared" ref="D91:F98" si="20">D90*0.9</f>
        <v>32659200</v>
      </c>
      <c r="E91" s="20">
        <f t="shared" si="20"/>
        <v>48988800</v>
      </c>
      <c r="F91" s="20">
        <f t="shared" si="20"/>
        <v>4898880</v>
      </c>
      <c r="G91" s="20">
        <f t="shared" si="18"/>
        <v>86546880</v>
      </c>
      <c r="H91" s="45">
        <v>88000000</v>
      </c>
      <c r="I91" s="43">
        <f t="shared" ref="I91:I98" si="21">H91/H90</f>
        <v>0.90721649484536082</v>
      </c>
    </row>
    <row r="92" spans="3:9" x14ac:dyDescent="0.3">
      <c r="C92" s="30" t="s">
        <v>49</v>
      </c>
      <c r="D92" s="20">
        <f t="shared" si="20"/>
        <v>29393280</v>
      </c>
      <c r="E92" s="20">
        <f t="shared" si="20"/>
        <v>44089920</v>
      </c>
      <c r="F92" s="20">
        <f t="shared" si="20"/>
        <v>4408992</v>
      </c>
      <c r="G92" s="20">
        <f t="shared" si="18"/>
        <v>77892192</v>
      </c>
      <c r="H92" s="45">
        <v>80000000</v>
      </c>
      <c r="I92" s="43">
        <f t="shared" si="21"/>
        <v>0.90909090909090906</v>
      </c>
    </row>
    <row r="93" spans="3:9" x14ac:dyDescent="0.3">
      <c r="C93" s="33" t="s">
        <v>50</v>
      </c>
      <c r="D93" s="20">
        <f t="shared" si="20"/>
        <v>26453952</v>
      </c>
      <c r="E93" s="20">
        <f t="shared" si="20"/>
        <v>39680928</v>
      </c>
      <c r="F93" s="20">
        <f t="shared" si="20"/>
        <v>3968092.8000000003</v>
      </c>
      <c r="G93" s="20">
        <f t="shared" si="18"/>
        <v>70102972.799999997</v>
      </c>
      <c r="H93" s="45">
        <v>72000000</v>
      </c>
      <c r="I93" s="43">
        <f t="shared" si="21"/>
        <v>0.9</v>
      </c>
    </row>
    <row r="94" spans="3:9" x14ac:dyDescent="0.3">
      <c r="C94" s="33" t="s">
        <v>51</v>
      </c>
      <c r="D94" s="20">
        <f t="shared" si="20"/>
        <v>23808556.800000001</v>
      </c>
      <c r="E94" s="20">
        <f t="shared" si="20"/>
        <v>35712835.200000003</v>
      </c>
      <c r="F94" s="20">
        <f t="shared" si="20"/>
        <v>3571283.5200000005</v>
      </c>
      <c r="G94" s="20">
        <f t="shared" si="18"/>
        <v>63092675.520000003</v>
      </c>
      <c r="H94" s="45">
        <v>65000000</v>
      </c>
      <c r="I94" s="43">
        <f t="shared" si="21"/>
        <v>0.90277777777777779</v>
      </c>
    </row>
    <row r="95" spans="3:9" x14ac:dyDescent="0.3">
      <c r="C95" s="33" t="s">
        <v>52</v>
      </c>
      <c r="D95" s="20">
        <f t="shared" si="20"/>
        <v>21427701.120000001</v>
      </c>
      <c r="E95" s="20">
        <f t="shared" si="20"/>
        <v>32141551.680000003</v>
      </c>
      <c r="F95" s="20">
        <f t="shared" si="20"/>
        <v>3214155.1680000005</v>
      </c>
      <c r="G95" s="20">
        <f t="shared" si="18"/>
        <v>56783407.968000002</v>
      </c>
      <c r="H95" s="45">
        <v>59000000</v>
      </c>
      <c r="I95" s="43">
        <f t="shared" si="21"/>
        <v>0.90769230769230769</v>
      </c>
    </row>
    <row r="96" spans="3:9" x14ac:dyDescent="0.3">
      <c r="C96" s="33" t="s">
        <v>53</v>
      </c>
      <c r="D96" s="20">
        <f t="shared" si="20"/>
        <v>19284931.008000001</v>
      </c>
      <c r="E96" s="20">
        <f t="shared" si="20"/>
        <v>28927396.512000002</v>
      </c>
      <c r="F96" s="20">
        <f t="shared" si="20"/>
        <v>2892739.6512000007</v>
      </c>
      <c r="G96" s="20">
        <f t="shared" si="18"/>
        <v>51105067.171200007</v>
      </c>
      <c r="H96" s="45">
        <v>54000000</v>
      </c>
      <c r="I96" s="43">
        <f t="shared" si="21"/>
        <v>0.9152542372881356</v>
      </c>
    </row>
    <row r="97" spans="3:9" x14ac:dyDescent="0.3">
      <c r="C97" s="34" t="s">
        <v>54</v>
      </c>
      <c r="D97" s="20">
        <f t="shared" si="20"/>
        <v>17356437.907200001</v>
      </c>
      <c r="E97" s="20">
        <f t="shared" si="20"/>
        <v>26034656.860800002</v>
      </c>
      <c r="F97" s="20">
        <f t="shared" si="20"/>
        <v>2603465.6860800008</v>
      </c>
      <c r="G97" s="20">
        <f t="shared" si="18"/>
        <v>45994560.454080008</v>
      </c>
      <c r="H97" s="45">
        <v>49000000</v>
      </c>
      <c r="I97" s="43">
        <f t="shared" si="21"/>
        <v>0.90740740740740744</v>
      </c>
    </row>
    <row r="98" spans="3:9" x14ac:dyDescent="0.3">
      <c r="C98" s="34" t="s">
        <v>55</v>
      </c>
      <c r="D98" s="20">
        <f t="shared" si="20"/>
        <v>15620794.116480002</v>
      </c>
      <c r="E98" s="20">
        <f t="shared" si="20"/>
        <v>23431191.17472</v>
      </c>
      <c r="F98" s="20">
        <f t="shared" si="20"/>
        <v>2343119.1174720009</v>
      </c>
      <c r="G98" s="20">
        <f t="shared" si="18"/>
        <v>41395104.408672005</v>
      </c>
      <c r="H98" s="45">
        <v>45000000</v>
      </c>
      <c r="I98" s="43">
        <f t="shared" si="21"/>
        <v>0.91836734693877553</v>
      </c>
    </row>
    <row r="100" spans="3:9" x14ac:dyDescent="0.3">
      <c r="D100" s="49" t="s">
        <v>60</v>
      </c>
      <c r="E100" s="43"/>
    </row>
    <row r="101" spans="3:9" x14ac:dyDescent="0.3">
      <c r="D101" s="32" t="s">
        <v>7</v>
      </c>
      <c r="E101" s="32" t="s">
        <v>8</v>
      </c>
      <c r="F101" s="32" t="s">
        <v>9</v>
      </c>
      <c r="G101" s="32" t="s">
        <v>10</v>
      </c>
      <c r="H101" s="44" t="s">
        <v>44</v>
      </c>
      <c r="I101" s="44" t="s">
        <v>45</v>
      </c>
    </row>
    <row r="102" spans="3:9" x14ac:dyDescent="0.3">
      <c r="C102" s="30" t="s">
        <v>46</v>
      </c>
      <c r="D102" s="20">
        <f>D19*0.8</f>
        <v>53600000</v>
      </c>
      <c r="E102" s="20">
        <f>E19*0.8</f>
        <v>53600000</v>
      </c>
      <c r="F102" s="20">
        <f>F19*0.8</f>
        <v>5360000</v>
      </c>
      <c r="G102" s="20">
        <f>SUM(D102:F102)</f>
        <v>112560000</v>
      </c>
      <c r="H102" s="45">
        <f>ROUNDUP(G102,-6)</f>
        <v>113000000</v>
      </c>
    </row>
    <row r="103" spans="3:9" x14ac:dyDescent="0.3">
      <c r="C103" s="30" t="s">
        <v>47</v>
      </c>
      <c r="D103" s="20">
        <f>D102*0.9</f>
        <v>48240000</v>
      </c>
      <c r="E103" s="20">
        <f>E102*0.9</f>
        <v>48240000</v>
      </c>
      <c r="F103" s="20">
        <f>F102*0.95</f>
        <v>5092000</v>
      </c>
      <c r="G103" s="20"/>
      <c r="H103" s="45">
        <v>103000000</v>
      </c>
      <c r="I103" s="43">
        <f>H103/H102</f>
        <v>0.91150442477876104</v>
      </c>
    </row>
    <row r="104" spans="3:9" x14ac:dyDescent="0.3">
      <c r="C104" s="30" t="s">
        <v>48</v>
      </c>
      <c r="D104" s="20">
        <f t="shared" ref="D104:E111" si="22">D103*0.9</f>
        <v>43416000</v>
      </c>
      <c r="E104" s="20">
        <f t="shared" si="22"/>
        <v>43416000</v>
      </c>
      <c r="F104" s="20">
        <f t="shared" ref="F104:F111" si="23">F103*0.95</f>
        <v>4837400</v>
      </c>
      <c r="G104" s="20"/>
      <c r="H104" s="45">
        <v>96000000</v>
      </c>
      <c r="I104" s="43">
        <f t="shared" ref="I104:I111" si="24">H104/H103</f>
        <v>0.93203883495145634</v>
      </c>
    </row>
    <row r="105" spans="3:9" x14ac:dyDescent="0.3">
      <c r="C105" s="30" t="s">
        <v>49</v>
      </c>
      <c r="D105" s="20">
        <f t="shared" si="22"/>
        <v>39074400</v>
      </c>
      <c r="E105" s="20">
        <f t="shared" si="22"/>
        <v>39074400</v>
      </c>
      <c r="F105" s="20">
        <f t="shared" si="23"/>
        <v>4595530</v>
      </c>
      <c r="G105" s="20"/>
      <c r="H105" s="45">
        <v>88000000</v>
      </c>
      <c r="I105" s="43">
        <f t="shared" si="24"/>
        <v>0.91666666666666663</v>
      </c>
    </row>
    <row r="106" spans="3:9" x14ac:dyDescent="0.3">
      <c r="C106" s="33" t="s">
        <v>50</v>
      </c>
      <c r="D106" s="20">
        <f t="shared" si="22"/>
        <v>35166960</v>
      </c>
      <c r="E106" s="20">
        <f t="shared" si="22"/>
        <v>35166960</v>
      </c>
      <c r="F106" s="20">
        <f t="shared" si="23"/>
        <v>4365753.5</v>
      </c>
      <c r="G106" s="20"/>
      <c r="H106" s="45">
        <v>83000000</v>
      </c>
      <c r="I106" s="43">
        <f t="shared" si="24"/>
        <v>0.94318181818181823</v>
      </c>
    </row>
    <row r="107" spans="3:9" x14ac:dyDescent="0.3">
      <c r="C107" s="33" t="s">
        <v>51</v>
      </c>
      <c r="D107" s="20">
        <f t="shared" si="22"/>
        <v>31650264</v>
      </c>
      <c r="E107" s="20">
        <f t="shared" si="22"/>
        <v>31650264</v>
      </c>
      <c r="F107" s="20">
        <f t="shared" si="23"/>
        <v>4147465.8249999997</v>
      </c>
      <c r="G107" s="20"/>
      <c r="H107" s="45">
        <v>77000000</v>
      </c>
      <c r="I107" s="43">
        <f t="shared" si="24"/>
        <v>0.92771084337349397</v>
      </c>
    </row>
    <row r="108" spans="3:9" x14ac:dyDescent="0.3">
      <c r="C108" s="33" t="s">
        <v>52</v>
      </c>
      <c r="D108" s="20">
        <f t="shared" si="22"/>
        <v>28485237.600000001</v>
      </c>
      <c r="E108" s="20">
        <f t="shared" si="22"/>
        <v>28485237.600000001</v>
      </c>
      <c r="F108" s="20">
        <f t="shared" si="23"/>
        <v>3940092.5337499995</v>
      </c>
      <c r="G108" s="20"/>
      <c r="H108" s="45">
        <v>72000000</v>
      </c>
      <c r="I108" s="43">
        <f t="shared" si="24"/>
        <v>0.93506493506493504</v>
      </c>
    </row>
    <row r="109" spans="3:9" x14ac:dyDescent="0.3">
      <c r="C109" s="33" t="s">
        <v>53</v>
      </c>
      <c r="D109" s="20">
        <f t="shared" si="22"/>
        <v>25636713.840000004</v>
      </c>
      <c r="E109" s="20">
        <f t="shared" si="22"/>
        <v>25636713.840000004</v>
      </c>
      <c r="F109" s="20">
        <f t="shared" si="23"/>
        <v>3743087.9070624993</v>
      </c>
      <c r="G109" s="20"/>
      <c r="H109" s="45">
        <v>66000000</v>
      </c>
      <c r="I109" s="43">
        <f t="shared" si="24"/>
        <v>0.91666666666666663</v>
      </c>
    </row>
    <row r="110" spans="3:9" x14ac:dyDescent="0.3">
      <c r="C110" s="34" t="s">
        <v>54</v>
      </c>
      <c r="D110" s="20">
        <f t="shared" si="22"/>
        <v>23073042.456000004</v>
      </c>
      <c r="E110" s="20">
        <f t="shared" si="22"/>
        <v>23073042.456000004</v>
      </c>
      <c r="F110" s="20">
        <f t="shared" si="23"/>
        <v>3555933.5117093744</v>
      </c>
      <c r="G110" s="20"/>
      <c r="H110" s="45">
        <v>61000000</v>
      </c>
      <c r="I110" s="43">
        <f t="shared" si="24"/>
        <v>0.9242424242424242</v>
      </c>
    </row>
    <row r="111" spans="3:9" x14ac:dyDescent="0.3">
      <c r="C111" s="34" t="s">
        <v>55</v>
      </c>
      <c r="D111" s="20">
        <f t="shared" si="22"/>
        <v>20765738.210400004</v>
      </c>
      <c r="E111" s="20">
        <f t="shared" si="22"/>
        <v>20765738.210400004</v>
      </c>
      <c r="F111" s="20">
        <f t="shared" si="23"/>
        <v>3378136.8361239056</v>
      </c>
      <c r="G111" s="20"/>
      <c r="H111" s="45">
        <v>56000000</v>
      </c>
      <c r="I111" s="43">
        <f t="shared" si="24"/>
        <v>0.91803278688524592</v>
      </c>
    </row>
    <row r="112" spans="3:9" x14ac:dyDescent="0.3">
      <c r="C112" s="34"/>
      <c r="D112" s="35"/>
      <c r="E112" s="35"/>
      <c r="F112" s="35"/>
      <c r="G112" s="35"/>
      <c r="H112" s="46"/>
    </row>
    <row r="114" spans="3:9" x14ac:dyDescent="0.3">
      <c r="D114" s="6" t="s">
        <v>61</v>
      </c>
    </row>
    <row r="115" spans="3:9" x14ac:dyDescent="0.3">
      <c r="D115" s="32" t="s">
        <v>7</v>
      </c>
      <c r="E115" s="32" t="s">
        <v>8</v>
      </c>
      <c r="F115" s="32" t="s">
        <v>9</v>
      </c>
      <c r="G115" s="32" t="s">
        <v>10</v>
      </c>
      <c r="H115" s="44" t="s">
        <v>44</v>
      </c>
      <c r="I115" s="44" t="s">
        <v>45</v>
      </c>
    </row>
    <row r="116" spans="3:9" x14ac:dyDescent="0.3">
      <c r="C116" s="30" t="s">
        <v>46</v>
      </c>
      <c r="D116" s="20">
        <f>D20*0.8</f>
        <v>51504000</v>
      </c>
      <c r="E116" s="29">
        <f>E20*1.1</f>
        <v>0</v>
      </c>
      <c r="F116" s="29">
        <f>F20*1.1</f>
        <v>0</v>
      </c>
      <c r="G116" s="20">
        <f>SUM(D116:F116)</f>
        <v>51504000</v>
      </c>
      <c r="H116" s="45">
        <f>ROUNDUP(G116,-6)</f>
        <v>52000000</v>
      </c>
    </row>
    <row r="117" spans="3:9" x14ac:dyDescent="0.3">
      <c r="C117" s="30" t="s">
        <v>47</v>
      </c>
      <c r="D117" s="20">
        <f>D116*0.9</f>
        <v>46353600</v>
      </c>
      <c r="E117" s="29">
        <f>E116*0.95</f>
        <v>0</v>
      </c>
      <c r="F117" s="29">
        <f>F116*0.95</f>
        <v>0</v>
      </c>
      <c r="G117" s="20">
        <f t="shared" ref="G117:G125" si="25">SUM(D117:F117)</f>
        <v>46353600</v>
      </c>
      <c r="H117" s="45">
        <f t="shared" ref="H117" si="26">ROUNDUP(G117,-6)</f>
        <v>47000000</v>
      </c>
      <c r="I117" s="43">
        <f>H117/H116</f>
        <v>0.90384615384615385</v>
      </c>
    </row>
    <row r="118" spans="3:9" x14ac:dyDescent="0.3">
      <c r="C118" s="30" t="s">
        <v>48</v>
      </c>
      <c r="D118" s="20">
        <f t="shared" ref="D118:D125" si="27">D117*0.9</f>
        <v>41718240</v>
      </c>
      <c r="E118" s="29">
        <f t="shared" ref="E118:F125" si="28">E117*0.95</f>
        <v>0</v>
      </c>
      <c r="F118" s="29">
        <f t="shared" si="28"/>
        <v>0</v>
      </c>
      <c r="G118" s="20">
        <f t="shared" si="25"/>
        <v>41718240</v>
      </c>
      <c r="H118" s="45">
        <v>43000000</v>
      </c>
      <c r="I118" s="43">
        <f t="shared" ref="I118:I125" si="29">H118/H117</f>
        <v>0.91489361702127658</v>
      </c>
    </row>
    <row r="119" spans="3:9" x14ac:dyDescent="0.3">
      <c r="C119" s="30" t="s">
        <v>49</v>
      </c>
      <c r="D119" s="20">
        <f t="shared" si="27"/>
        <v>37546416</v>
      </c>
      <c r="E119" s="29">
        <f t="shared" si="28"/>
        <v>0</v>
      </c>
      <c r="F119" s="29">
        <f t="shared" si="28"/>
        <v>0</v>
      </c>
      <c r="G119" s="20">
        <f t="shared" si="25"/>
        <v>37546416</v>
      </c>
      <c r="H119" s="45">
        <v>39000000</v>
      </c>
      <c r="I119" s="43">
        <f t="shared" si="29"/>
        <v>0.90697674418604646</v>
      </c>
    </row>
    <row r="120" spans="3:9" x14ac:dyDescent="0.3">
      <c r="C120" s="33" t="s">
        <v>50</v>
      </c>
      <c r="D120" s="20">
        <f t="shared" si="27"/>
        <v>33791774.399999999</v>
      </c>
      <c r="E120" s="29">
        <f t="shared" si="28"/>
        <v>0</v>
      </c>
      <c r="F120" s="29">
        <f t="shared" si="28"/>
        <v>0</v>
      </c>
      <c r="G120" s="20">
        <f t="shared" si="25"/>
        <v>33791774.399999999</v>
      </c>
      <c r="H120" s="45">
        <v>36000000</v>
      </c>
      <c r="I120" s="43">
        <f t="shared" si="29"/>
        <v>0.92307692307692313</v>
      </c>
    </row>
    <row r="121" spans="3:9" x14ac:dyDescent="0.3">
      <c r="C121" s="33" t="s">
        <v>51</v>
      </c>
      <c r="D121" s="20">
        <f t="shared" si="27"/>
        <v>30412596.960000001</v>
      </c>
      <c r="E121" s="29">
        <f t="shared" si="28"/>
        <v>0</v>
      </c>
      <c r="F121" s="29">
        <f t="shared" si="28"/>
        <v>0</v>
      </c>
      <c r="G121" s="20">
        <f t="shared" si="25"/>
        <v>30412596.960000001</v>
      </c>
      <c r="H121" s="45">
        <v>33000000</v>
      </c>
      <c r="I121" s="43">
        <f t="shared" si="29"/>
        <v>0.91666666666666663</v>
      </c>
    </row>
    <row r="122" spans="3:9" x14ac:dyDescent="0.3">
      <c r="C122" s="33" t="s">
        <v>52</v>
      </c>
      <c r="D122" s="20">
        <f t="shared" si="27"/>
        <v>27371337.264000002</v>
      </c>
      <c r="E122" s="29">
        <f t="shared" si="28"/>
        <v>0</v>
      </c>
      <c r="F122" s="29">
        <f t="shared" si="28"/>
        <v>0</v>
      </c>
      <c r="G122" s="20">
        <f t="shared" si="25"/>
        <v>27371337.264000002</v>
      </c>
      <c r="H122" s="45">
        <v>30000000</v>
      </c>
      <c r="I122" s="43">
        <f t="shared" si="29"/>
        <v>0.90909090909090906</v>
      </c>
    </row>
    <row r="123" spans="3:9" x14ac:dyDescent="0.3">
      <c r="C123" s="33" t="s">
        <v>53</v>
      </c>
      <c r="D123" s="20">
        <f t="shared" si="27"/>
        <v>24634203.537600003</v>
      </c>
      <c r="E123" s="29">
        <f t="shared" si="28"/>
        <v>0</v>
      </c>
      <c r="F123" s="29">
        <f t="shared" si="28"/>
        <v>0</v>
      </c>
      <c r="G123" s="20">
        <f t="shared" si="25"/>
        <v>24634203.537600003</v>
      </c>
      <c r="H123" s="45">
        <v>27000000</v>
      </c>
      <c r="I123" s="43">
        <f t="shared" si="29"/>
        <v>0.9</v>
      </c>
    </row>
    <row r="124" spans="3:9" x14ac:dyDescent="0.3">
      <c r="C124" s="34" t="s">
        <v>54</v>
      </c>
      <c r="D124" s="20">
        <f t="shared" si="27"/>
        <v>22170783.183840003</v>
      </c>
      <c r="E124" s="29">
        <f t="shared" si="28"/>
        <v>0</v>
      </c>
      <c r="F124" s="29">
        <f t="shared" si="28"/>
        <v>0</v>
      </c>
      <c r="G124" s="20">
        <f t="shared" si="25"/>
        <v>22170783.183840003</v>
      </c>
      <c r="H124" s="45">
        <v>25000000</v>
      </c>
      <c r="I124" s="43">
        <f t="shared" si="29"/>
        <v>0.92592592592592593</v>
      </c>
    </row>
    <row r="125" spans="3:9" x14ac:dyDescent="0.3">
      <c r="C125" s="34" t="s">
        <v>55</v>
      </c>
      <c r="D125" s="20">
        <f t="shared" si="27"/>
        <v>19953704.865456004</v>
      </c>
      <c r="E125" s="29">
        <f t="shared" si="28"/>
        <v>0</v>
      </c>
      <c r="F125" s="29">
        <f t="shared" si="28"/>
        <v>0</v>
      </c>
      <c r="G125" s="20">
        <f t="shared" si="25"/>
        <v>19953704.865456004</v>
      </c>
      <c r="H125" s="45">
        <v>23000000</v>
      </c>
      <c r="I125" s="43">
        <f t="shared" si="29"/>
        <v>0.92</v>
      </c>
    </row>
    <row r="126" spans="3:9" x14ac:dyDescent="0.3">
      <c r="E126" s="36"/>
      <c r="F126" s="36"/>
    </row>
    <row r="127" spans="3:9" x14ac:dyDescent="0.3">
      <c r="D127" s="6" t="s">
        <v>62</v>
      </c>
    </row>
    <row r="128" spans="3:9" x14ac:dyDescent="0.3">
      <c r="D128" s="32" t="s">
        <v>7</v>
      </c>
      <c r="E128" s="32" t="s">
        <v>8</v>
      </c>
      <c r="F128" s="32" t="s">
        <v>9</v>
      </c>
      <c r="G128" s="32" t="s">
        <v>10</v>
      </c>
      <c r="H128" s="44" t="s">
        <v>44</v>
      </c>
      <c r="I128" s="44" t="s">
        <v>45</v>
      </c>
    </row>
    <row r="129" spans="3:9" x14ac:dyDescent="0.3">
      <c r="C129" s="30" t="s">
        <v>46</v>
      </c>
      <c r="D129" s="20">
        <f>D21*0.8</f>
        <v>55476000</v>
      </c>
      <c r="E129" s="29">
        <f>E21*1.1</f>
        <v>0</v>
      </c>
      <c r="F129" s="29">
        <f>F21*1.1</f>
        <v>0</v>
      </c>
      <c r="G129" s="20">
        <f>SUM(D129:F129)</f>
        <v>55476000</v>
      </c>
      <c r="H129" s="45">
        <f>ROUNDUP(G129,-6)</f>
        <v>56000000</v>
      </c>
    </row>
    <row r="130" spans="3:9" x14ac:dyDescent="0.3">
      <c r="C130" s="30" t="s">
        <v>47</v>
      </c>
      <c r="D130" s="20">
        <f>D129*0.9</f>
        <v>49928400</v>
      </c>
      <c r="E130" s="29">
        <f>E129*0.95</f>
        <v>0</v>
      </c>
      <c r="F130" s="29">
        <f>F129*0.95</f>
        <v>0</v>
      </c>
      <c r="G130" s="20">
        <f t="shared" ref="G130:G138" si="30">SUM(D130:F130)</f>
        <v>49928400</v>
      </c>
      <c r="H130" s="45">
        <v>51000000</v>
      </c>
      <c r="I130" s="43">
        <f>H130/H129</f>
        <v>0.9107142857142857</v>
      </c>
    </row>
    <row r="131" spans="3:9" x14ac:dyDescent="0.3">
      <c r="C131" s="30" t="s">
        <v>48</v>
      </c>
      <c r="D131" s="20">
        <f t="shared" ref="D131:D138" si="31">D130*0.9</f>
        <v>44935560</v>
      </c>
      <c r="E131" s="29">
        <f t="shared" ref="E131:F138" si="32">E130*0.95</f>
        <v>0</v>
      </c>
      <c r="F131" s="29">
        <f t="shared" si="32"/>
        <v>0</v>
      </c>
      <c r="G131" s="20">
        <f t="shared" si="30"/>
        <v>44935560</v>
      </c>
      <c r="H131" s="45">
        <v>46000000</v>
      </c>
      <c r="I131" s="43">
        <f t="shared" ref="I131:I138" si="33">H131/H130</f>
        <v>0.90196078431372551</v>
      </c>
    </row>
    <row r="132" spans="3:9" x14ac:dyDescent="0.3">
      <c r="C132" s="30" t="s">
        <v>49</v>
      </c>
      <c r="D132" s="20">
        <f t="shared" si="31"/>
        <v>40442004</v>
      </c>
      <c r="E132" s="29">
        <f t="shared" si="32"/>
        <v>0</v>
      </c>
      <c r="F132" s="29">
        <f t="shared" si="32"/>
        <v>0</v>
      </c>
      <c r="G132" s="20">
        <f t="shared" si="30"/>
        <v>40442004</v>
      </c>
      <c r="H132" s="45">
        <v>42000000</v>
      </c>
      <c r="I132" s="43">
        <f t="shared" si="33"/>
        <v>0.91304347826086951</v>
      </c>
    </row>
    <row r="133" spans="3:9" x14ac:dyDescent="0.3">
      <c r="C133" s="33" t="s">
        <v>50</v>
      </c>
      <c r="D133" s="20">
        <f t="shared" si="31"/>
        <v>36397803.600000001</v>
      </c>
      <c r="E133" s="29">
        <f t="shared" si="32"/>
        <v>0</v>
      </c>
      <c r="F133" s="29">
        <f t="shared" si="32"/>
        <v>0</v>
      </c>
      <c r="G133" s="20">
        <f t="shared" si="30"/>
        <v>36397803.600000001</v>
      </c>
      <c r="H133" s="45">
        <v>38000000</v>
      </c>
      <c r="I133" s="43">
        <f t="shared" si="33"/>
        <v>0.90476190476190477</v>
      </c>
    </row>
    <row r="134" spans="3:9" x14ac:dyDescent="0.3">
      <c r="C134" s="33" t="s">
        <v>51</v>
      </c>
      <c r="D134" s="20">
        <f t="shared" si="31"/>
        <v>32758023.240000002</v>
      </c>
      <c r="E134" s="29">
        <f t="shared" si="32"/>
        <v>0</v>
      </c>
      <c r="F134" s="29">
        <f t="shared" si="32"/>
        <v>0</v>
      </c>
      <c r="G134" s="20">
        <f t="shared" si="30"/>
        <v>32758023.240000002</v>
      </c>
      <c r="H134" s="45">
        <v>35000000</v>
      </c>
      <c r="I134" s="43">
        <f t="shared" si="33"/>
        <v>0.92105263157894735</v>
      </c>
    </row>
    <row r="135" spans="3:9" x14ac:dyDescent="0.3">
      <c r="C135" s="33" t="s">
        <v>52</v>
      </c>
      <c r="D135" s="20">
        <f t="shared" si="31"/>
        <v>29482220.916000001</v>
      </c>
      <c r="E135" s="29">
        <f t="shared" si="32"/>
        <v>0</v>
      </c>
      <c r="F135" s="29">
        <f t="shared" si="32"/>
        <v>0</v>
      </c>
      <c r="G135" s="20">
        <f t="shared" si="30"/>
        <v>29482220.916000001</v>
      </c>
      <c r="H135" s="45">
        <v>32000000</v>
      </c>
      <c r="I135" s="43">
        <f t="shared" si="33"/>
        <v>0.91428571428571426</v>
      </c>
    </row>
    <row r="136" spans="3:9" x14ac:dyDescent="0.3">
      <c r="C136" s="33" t="s">
        <v>53</v>
      </c>
      <c r="D136" s="20">
        <f t="shared" si="31"/>
        <v>26533998.8244</v>
      </c>
      <c r="E136" s="29">
        <f t="shared" si="32"/>
        <v>0</v>
      </c>
      <c r="F136" s="29">
        <f t="shared" si="32"/>
        <v>0</v>
      </c>
      <c r="G136" s="20">
        <f t="shared" si="30"/>
        <v>26533998.8244</v>
      </c>
      <c r="H136" s="45">
        <v>29000000</v>
      </c>
      <c r="I136" s="43">
        <f t="shared" si="33"/>
        <v>0.90625</v>
      </c>
    </row>
    <row r="137" spans="3:9" x14ac:dyDescent="0.3">
      <c r="C137" s="34" t="s">
        <v>54</v>
      </c>
      <c r="D137" s="20">
        <f t="shared" si="31"/>
        <v>23880598.94196</v>
      </c>
      <c r="E137" s="29">
        <f t="shared" si="32"/>
        <v>0</v>
      </c>
      <c r="F137" s="29">
        <f t="shared" si="32"/>
        <v>0</v>
      </c>
      <c r="G137" s="20">
        <f t="shared" si="30"/>
        <v>23880598.94196</v>
      </c>
      <c r="H137" s="45">
        <v>27000000</v>
      </c>
      <c r="I137" s="43">
        <f t="shared" si="33"/>
        <v>0.93103448275862066</v>
      </c>
    </row>
    <row r="138" spans="3:9" x14ac:dyDescent="0.3">
      <c r="C138" s="34" t="s">
        <v>55</v>
      </c>
      <c r="D138" s="20">
        <f t="shared" si="31"/>
        <v>21492539.047764</v>
      </c>
      <c r="E138" s="29">
        <f t="shared" si="32"/>
        <v>0</v>
      </c>
      <c r="F138" s="29">
        <f t="shared" si="32"/>
        <v>0</v>
      </c>
      <c r="G138" s="20">
        <f t="shared" si="30"/>
        <v>21492539.047764</v>
      </c>
      <c r="H138" s="45">
        <v>25000000</v>
      </c>
      <c r="I138" s="43">
        <f t="shared" si="33"/>
        <v>0.92592592592592593</v>
      </c>
    </row>
    <row r="140" spans="3:9" x14ac:dyDescent="0.3">
      <c r="D140" s="6" t="s">
        <v>63</v>
      </c>
    </row>
    <row r="141" spans="3:9" x14ac:dyDescent="0.3">
      <c r="D141" s="32" t="s">
        <v>7</v>
      </c>
      <c r="E141" s="32" t="s">
        <v>8</v>
      </c>
      <c r="F141" s="32" t="s">
        <v>9</v>
      </c>
      <c r="G141" s="32" t="s">
        <v>10</v>
      </c>
      <c r="H141" s="44" t="s">
        <v>44</v>
      </c>
      <c r="I141" s="44" t="s">
        <v>45</v>
      </c>
    </row>
    <row r="142" spans="3:9" x14ac:dyDescent="0.3">
      <c r="C142" s="30" t="s">
        <v>46</v>
      </c>
      <c r="D142" s="20">
        <f>D22*0.8</f>
        <v>16390400</v>
      </c>
      <c r="E142" s="29">
        <f>E22*1.1</f>
        <v>0</v>
      </c>
      <c r="F142" s="29">
        <f>F22*1.1</f>
        <v>0</v>
      </c>
      <c r="G142" s="20">
        <f>SUM(D142:F142)</f>
        <v>16390400</v>
      </c>
      <c r="H142" s="45">
        <f>ROUNDUP(G142,-6)</f>
        <v>17000000</v>
      </c>
    </row>
    <row r="143" spans="3:9" x14ac:dyDescent="0.3">
      <c r="C143" s="30" t="s">
        <v>47</v>
      </c>
      <c r="D143" s="20">
        <f>D142*0.9</f>
        <v>14751360</v>
      </c>
      <c r="E143" s="29">
        <f>E142*0.95</f>
        <v>0</v>
      </c>
      <c r="F143" s="29">
        <f>F142*0.95</f>
        <v>0</v>
      </c>
      <c r="G143" s="20">
        <f t="shared" ref="G143:G151" si="34">SUM(D143:F143)</f>
        <v>14751360</v>
      </c>
      <c r="H143" s="45">
        <v>16000000</v>
      </c>
      <c r="I143" s="43">
        <f>H143/H142</f>
        <v>0.94117647058823528</v>
      </c>
    </row>
    <row r="144" spans="3:9" x14ac:dyDescent="0.3">
      <c r="C144" s="30" t="s">
        <v>48</v>
      </c>
      <c r="D144" s="20">
        <f t="shared" ref="D144:D151" si="35">D143*0.9</f>
        <v>13276224</v>
      </c>
      <c r="E144" s="29">
        <f t="shared" ref="E144:F151" si="36">E143*0.95</f>
        <v>0</v>
      </c>
      <c r="F144" s="29">
        <f t="shared" si="36"/>
        <v>0</v>
      </c>
      <c r="G144" s="20">
        <f t="shared" si="34"/>
        <v>13276224</v>
      </c>
      <c r="H144" s="45">
        <v>15000000</v>
      </c>
      <c r="I144" s="43">
        <f t="shared" ref="I144:I151" si="37">H144/H143</f>
        <v>0.9375</v>
      </c>
    </row>
    <row r="145" spans="3:9" x14ac:dyDescent="0.3">
      <c r="C145" s="30" t="s">
        <v>49</v>
      </c>
      <c r="D145" s="20">
        <f t="shared" si="35"/>
        <v>11948601.6</v>
      </c>
      <c r="E145" s="29">
        <f t="shared" si="36"/>
        <v>0</v>
      </c>
      <c r="F145" s="29">
        <f t="shared" si="36"/>
        <v>0</v>
      </c>
      <c r="G145" s="20">
        <f t="shared" si="34"/>
        <v>11948601.6</v>
      </c>
      <c r="H145" s="45">
        <v>14000000</v>
      </c>
      <c r="I145" s="43">
        <f t="shared" si="37"/>
        <v>0.93333333333333335</v>
      </c>
    </row>
    <row r="146" spans="3:9" x14ac:dyDescent="0.3">
      <c r="C146" s="33" t="s">
        <v>50</v>
      </c>
      <c r="D146" s="20">
        <f t="shared" si="35"/>
        <v>10753741.439999999</v>
      </c>
      <c r="E146" s="29">
        <f t="shared" si="36"/>
        <v>0</v>
      </c>
      <c r="F146" s="29">
        <f t="shared" si="36"/>
        <v>0</v>
      </c>
      <c r="G146" s="20">
        <f t="shared" si="34"/>
        <v>10753741.439999999</v>
      </c>
      <c r="H146" s="45">
        <v>13000000</v>
      </c>
      <c r="I146" s="43">
        <f t="shared" si="37"/>
        <v>0.9285714285714286</v>
      </c>
    </row>
    <row r="147" spans="3:9" x14ac:dyDescent="0.3">
      <c r="C147" s="33" t="s">
        <v>51</v>
      </c>
      <c r="D147" s="20">
        <f t="shared" si="35"/>
        <v>9678367.2960000001</v>
      </c>
      <c r="E147" s="29">
        <f t="shared" si="36"/>
        <v>0</v>
      </c>
      <c r="F147" s="29">
        <f t="shared" si="36"/>
        <v>0</v>
      </c>
      <c r="G147" s="20">
        <f t="shared" si="34"/>
        <v>9678367.2960000001</v>
      </c>
      <c r="H147" s="45">
        <v>12000000</v>
      </c>
      <c r="I147" s="43">
        <f t="shared" si="37"/>
        <v>0.92307692307692313</v>
      </c>
    </row>
    <row r="148" spans="3:9" x14ac:dyDescent="0.3">
      <c r="C148" s="33" t="s">
        <v>52</v>
      </c>
      <c r="D148" s="20">
        <f t="shared" si="35"/>
        <v>8710530.5664000008</v>
      </c>
      <c r="E148" s="29">
        <f t="shared" si="36"/>
        <v>0</v>
      </c>
      <c r="F148" s="29">
        <f t="shared" si="36"/>
        <v>0</v>
      </c>
      <c r="G148" s="20">
        <f t="shared" si="34"/>
        <v>8710530.5664000008</v>
      </c>
      <c r="H148" s="45">
        <v>11000000</v>
      </c>
      <c r="I148" s="43">
        <f t="shared" si="37"/>
        <v>0.91666666666666663</v>
      </c>
    </row>
    <row r="149" spans="3:9" x14ac:dyDescent="0.3">
      <c r="C149" s="33" t="s">
        <v>53</v>
      </c>
      <c r="D149" s="20">
        <f t="shared" si="35"/>
        <v>7839477.5097600007</v>
      </c>
      <c r="E149" s="29">
        <f t="shared" si="36"/>
        <v>0</v>
      </c>
      <c r="F149" s="29">
        <f t="shared" si="36"/>
        <v>0</v>
      </c>
      <c r="G149" s="20">
        <f t="shared" si="34"/>
        <v>7839477.5097600007</v>
      </c>
      <c r="H149" s="45">
        <v>10000000</v>
      </c>
      <c r="I149" s="43">
        <f t="shared" si="37"/>
        <v>0.90909090909090906</v>
      </c>
    </row>
    <row r="150" spans="3:9" x14ac:dyDescent="0.3">
      <c r="C150" s="34" t="s">
        <v>54</v>
      </c>
      <c r="D150" s="20">
        <f t="shared" si="35"/>
        <v>7055529.7587840008</v>
      </c>
      <c r="E150" s="29">
        <f t="shared" si="36"/>
        <v>0</v>
      </c>
      <c r="F150" s="29">
        <f t="shared" si="36"/>
        <v>0</v>
      </c>
      <c r="G150" s="20">
        <f t="shared" si="34"/>
        <v>7055529.7587840008</v>
      </c>
      <c r="H150" s="45">
        <v>9000000</v>
      </c>
      <c r="I150" s="43">
        <f t="shared" si="37"/>
        <v>0.9</v>
      </c>
    </row>
    <row r="151" spans="3:9" x14ac:dyDescent="0.3">
      <c r="C151" s="34" t="s">
        <v>55</v>
      </c>
      <c r="D151" s="20">
        <f t="shared" si="35"/>
        <v>6349976.782905601</v>
      </c>
      <c r="E151" s="29">
        <f t="shared" si="36"/>
        <v>0</v>
      </c>
      <c r="F151" s="29">
        <f t="shared" si="36"/>
        <v>0</v>
      </c>
      <c r="G151" s="20">
        <f t="shared" si="34"/>
        <v>6349976.782905601</v>
      </c>
      <c r="H151" s="45">
        <v>9000000</v>
      </c>
      <c r="I151" s="43">
        <f t="shared" si="37"/>
        <v>1</v>
      </c>
    </row>
    <row r="153" spans="3:9" x14ac:dyDescent="0.3">
      <c r="D153" s="37" t="s">
        <v>64</v>
      </c>
    </row>
    <row r="154" spans="3:9" x14ac:dyDescent="0.3">
      <c r="D154" s="32" t="s">
        <v>7</v>
      </c>
      <c r="E154" s="32" t="s">
        <v>8</v>
      </c>
      <c r="F154" s="32" t="s">
        <v>9</v>
      </c>
      <c r="G154" s="32" t="s">
        <v>10</v>
      </c>
      <c r="H154" s="44" t="s">
        <v>44</v>
      </c>
      <c r="I154" s="44" t="s">
        <v>45</v>
      </c>
    </row>
    <row r="155" spans="3:9" x14ac:dyDescent="0.3">
      <c r="C155" s="30" t="s">
        <v>46</v>
      </c>
      <c r="D155" s="20">
        <f>D23*0.8</f>
        <v>9456000</v>
      </c>
      <c r="E155" s="29">
        <f>E23*1.1</f>
        <v>0</v>
      </c>
      <c r="F155" s="29">
        <f>F23*1.1</f>
        <v>0</v>
      </c>
      <c r="G155" s="20">
        <f>SUM(D155:F155)</f>
        <v>9456000</v>
      </c>
      <c r="H155" s="45">
        <f>ROUNDUP(G155,-6)</f>
        <v>10000000</v>
      </c>
    </row>
    <row r="156" spans="3:9" x14ac:dyDescent="0.3">
      <c r="C156" s="30" t="s">
        <v>47</v>
      </c>
      <c r="D156" s="20">
        <f>D155*0.9</f>
        <v>8510400</v>
      </c>
      <c r="E156" s="29">
        <f>E155*0.95</f>
        <v>0</v>
      </c>
      <c r="F156" s="29">
        <f>F155*0.95</f>
        <v>0</v>
      </c>
      <c r="G156" s="20">
        <f t="shared" ref="G156:G164" si="38">SUM(D156:F156)</f>
        <v>8510400</v>
      </c>
      <c r="H156" s="45">
        <f t="shared" ref="H156" si="39">ROUNDUP(G156,-6)</f>
        <v>9000000</v>
      </c>
      <c r="I156" s="43">
        <f>H156/H155</f>
        <v>0.9</v>
      </c>
    </row>
    <row r="157" spans="3:9" x14ac:dyDescent="0.3">
      <c r="C157" s="30" t="s">
        <v>48</v>
      </c>
      <c r="D157" s="20">
        <f t="shared" ref="D157:D164" si="40">D156*0.9</f>
        <v>7659360</v>
      </c>
      <c r="E157" s="29">
        <f t="shared" ref="E157:F164" si="41">E156*0.95</f>
        <v>0</v>
      </c>
      <c r="F157" s="29">
        <f t="shared" si="41"/>
        <v>0</v>
      </c>
      <c r="G157" s="20">
        <f t="shared" si="38"/>
        <v>7659360</v>
      </c>
      <c r="H157" s="45">
        <v>9000000</v>
      </c>
      <c r="I157" s="43">
        <f t="shared" ref="I157:I164" si="42">H157/H156</f>
        <v>1</v>
      </c>
    </row>
    <row r="158" spans="3:9" x14ac:dyDescent="0.3">
      <c r="C158" s="30" t="s">
        <v>49</v>
      </c>
      <c r="D158" s="20">
        <f t="shared" si="40"/>
        <v>6893424</v>
      </c>
      <c r="E158" s="29">
        <f t="shared" si="41"/>
        <v>0</v>
      </c>
      <c r="F158" s="29">
        <f t="shared" si="41"/>
        <v>0</v>
      </c>
      <c r="G158" s="20">
        <f t="shared" si="38"/>
        <v>6893424</v>
      </c>
      <c r="H158" s="45">
        <v>9000000</v>
      </c>
      <c r="I158" s="43">
        <f t="shared" si="42"/>
        <v>1</v>
      </c>
    </row>
    <row r="159" spans="3:9" x14ac:dyDescent="0.3">
      <c r="C159" s="33" t="s">
        <v>50</v>
      </c>
      <c r="D159" s="20">
        <f t="shared" si="40"/>
        <v>6204081.6000000006</v>
      </c>
      <c r="E159" s="29">
        <f t="shared" si="41"/>
        <v>0</v>
      </c>
      <c r="F159" s="29">
        <f t="shared" si="41"/>
        <v>0</v>
      </c>
      <c r="G159" s="20">
        <f t="shared" si="38"/>
        <v>6204081.6000000006</v>
      </c>
      <c r="H159" s="45">
        <v>9000000</v>
      </c>
      <c r="I159" s="43">
        <f t="shared" si="42"/>
        <v>1</v>
      </c>
    </row>
    <row r="160" spans="3:9" x14ac:dyDescent="0.3">
      <c r="C160" s="33" t="s">
        <v>51</v>
      </c>
      <c r="D160" s="20">
        <f t="shared" si="40"/>
        <v>5583673.4400000004</v>
      </c>
      <c r="E160" s="29">
        <f t="shared" si="41"/>
        <v>0</v>
      </c>
      <c r="F160" s="29">
        <f t="shared" si="41"/>
        <v>0</v>
      </c>
      <c r="G160" s="20">
        <f t="shared" si="38"/>
        <v>5583673.4400000004</v>
      </c>
      <c r="H160" s="45">
        <v>9000000</v>
      </c>
      <c r="I160" s="43">
        <f t="shared" si="42"/>
        <v>1</v>
      </c>
    </row>
    <row r="161" spans="3:9" x14ac:dyDescent="0.3">
      <c r="C161" s="33" t="s">
        <v>52</v>
      </c>
      <c r="D161" s="20">
        <f t="shared" si="40"/>
        <v>5025306.0960000008</v>
      </c>
      <c r="E161" s="29">
        <f t="shared" si="41"/>
        <v>0</v>
      </c>
      <c r="F161" s="29">
        <f t="shared" si="41"/>
        <v>0</v>
      </c>
      <c r="G161" s="20">
        <f t="shared" si="38"/>
        <v>5025306.0960000008</v>
      </c>
      <c r="H161" s="45">
        <v>9000000</v>
      </c>
      <c r="I161" s="43">
        <f t="shared" si="42"/>
        <v>1</v>
      </c>
    </row>
    <row r="162" spans="3:9" x14ac:dyDescent="0.3">
      <c r="C162" s="33" t="s">
        <v>53</v>
      </c>
      <c r="D162" s="20">
        <f t="shared" si="40"/>
        <v>4522775.4864000008</v>
      </c>
      <c r="E162" s="29">
        <f t="shared" si="41"/>
        <v>0</v>
      </c>
      <c r="F162" s="29">
        <f t="shared" si="41"/>
        <v>0</v>
      </c>
      <c r="G162" s="20">
        <f t="shared" si="38"/>
        <v>4522775.4864000008</v>
      </c>
      <c r="H162" s="45">
        <v>9000000</v>
      </c>
      <c r="I162" s="43">
        <f t="shared" si="42"/>
        <v>1</v>
      </c>
    </row>
    <row r="163" spans="3:9" x14ac:dyDescent="0.3">
      <c r="C163" s="34" t="s">
        <v>54</v>
      </c>
      <c r="D163" s="20">
        <f t="shared" si="40"/>
        <v>4070497.9377600006</v>
      </c>
      <c r="E163" s="29">
        <f t="shared" si="41"/>
        <v>0</v>
      </c>
      <c r="F163" s="29">
        <f t="shared" si="41"/>
        <v>0</v>
      </c>
      <c r="G163" s="20">
        <f t="shared" si="38"/>
        <v>4070497.9377600006</v>
      </c>
      <c r="H163" s="45">
        <v>9000000</v>
      </c>
      <c r="I163" s="43">
        <f t="shared" si="42"/>
        <v>1</v>
      </c>
    </row>
    <row r="164" spans="3:9" x14ac:dyDescent="0.3">
      <c r="C164" s="34" t="s">
        <v>55</v>
      </c>
      <c r="D164" s="20">
        <f t="shared" si="40"/>
        <v>3663448.1439840007</v>
      </c>
      <c r="E164" s="29">
        <f t="shared" si="41"/>
        <v>0</v>
      </c>
      <c r="F164" s="29">
        <f t="shared" si="41"/>
        <v>0</v>
      </c>
      <c r="G164" s="20">
        <f t="shared" si="38"/>
        <v>3663448.1439840007</v>
      </c>
      <c r="H164" s="45">
        <v>9000000</v>
      </c>
      <c r="I164" s="43">
        <f t="shared" si="42"/>
        <v>1</v>
      </c>
    </row>
  </sheetData>
  <autoFilter ref="A7:K8" xr:uid="{00000000-0009-0000-0000-000005000000}"/>
  <mergeCells count="1">
    <mergeCell ref="A28:C28"/>
  </mergeCells>
  <phoneticPr fontId="3" type="noConversion"/>
  <pageMargins left="0.7" right="0.7" top="0.75" bottom="0.75" header="0.3" footer="0.3"/>
  <pageSetup paperSize="9" scale="44" orientation="landscape" r:id="rId1"/>
  <rowBreaks count="2" manualBreakCount="2">
    <brk id="33" max="16383" man="1"/>
    <brk id="6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공매산정참조표</vt:lpstr>
      <vt:lpstr>공매산정참조표!Print_Area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DTS-STAFF</dc:creator>
  <cp:lastModifiedBy>DTS-STAFF</cp:lastModifiedBy>
  <dcterms:created xsi:type="dcterms:W3CDTF">2025-08-06T06:28:25Z</dcterms:created>
  <dcterms:modified xsi:type="dcterms:W3CDTF">2025-08-13T04:18:01Z</dcterms:modified>
</cp:coreProperties>
</file>