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본부3팀-공용\4.진행사업\3.담보신탁\22. 달구벌신협\4. 김해 삼계동 코아루 센텀 담보신탁(달구벌신협, 화원 새마을금고, 다사 새마을금고)\★★공매\달구벌신용협동조합\2차\2. 진행\"/>
    </mc:Choice>
  </mc:AlternateContent>
  <xr:revisionPtr revIDLastSave="0" documentId="13_ncr:1_{FC2353CC-A65C-401E-8356-B6BA768CCE48}" xr6:coauthVersionLast="47" xr6:coauthVersionMax="47" xr10:uidLastSave="{00000000-0000-0000-0000-000000000000}"/>
  <bookViews>
    <workbookView xWindow="-28920" yWindow="-120" windowWidth="29040" windowHeight="15840" xr2:uid="{4A60CB8C-B8E9-4098-AFDB-AD8E03654B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2" i="1" l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3" i="1"/>
  <c r="AK20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3" i="1"/>
  <c r="G20" i="1"/>
  <c r="D20" i="1"/>
  <c r="E19" i="1"/>
  <c r="F19" i="1"/>
  <c r="AG19" i="1" s="1"/>
  <c r="C20" i="1"/>
  <c r="E4" i="1"/>
  <c r="E5" i="1"/>
  <c r="F5" i="1" s="1"/>
  <c r="E6" i="1"/>
  <c r="F6" i="1" s="1"/>
  <c r="E7" i="1"/>
  <c r="F7" i="1" s="1"/>
  <c r="E8" i="1"/>
  <c r="F8" i="1" s="1"/>
  <c r="AG8" i="1" s="1"/>
  <c r="E9" i="1"/>
  <c r="F9" i="1" s="1"/>
  <c r="AG9" i="1" s="1"/>
  <c r="E10" i="1"/>
  <c r="F10" i="1" s="1"/>
  <c r="AG10" i="1" s="1"/>
  <c r="E11" i="1"/>
  <c r="E12" i="1"/>
  <c r="E13" i="1"/>
  <c r="F13" i="1" s="1"/>
  <c r="E14" i="1"/>
  <c r="E15" i="1"/>
  <c r="F15" i="1" s="1"/>
  <c r="AG15" i="1" s="1"/>
  <c r="E16" i="1"/>
  <c r="F16" i="1" s="1"/>
  <c r="AH16" i="1" s="1"/>
  <c r="E17" i="1"/>
  <c r="E18" i="1"/>
  <c r="F18" i="1" s="1"/>
  <c r="AH18" i="1" s="1"/>
  <c r="E3" i="1"/>
  <c r="K7" i="1" l="1"/>
  <c r="K10" i="1"/>
  <c r="K9" i="1"/>
  <c r="AI10" i="1"/>
  <c r="K8" i="1"/>
  <c r="AI16" i="1"/>
  <c r="J18" i="1"/>
  <c r="K6" i="1"/>
  <c r="K5" i="1"/>
  <c r="F17" i="1"/>
  <c r="AH17" i="1" s="1"/>
  <c r="J16" i="1"/>
  <c r="K15" i="1"/>
  <c r="K13" i="1"/>
  <c r="AG13" i="1"/>
  <c r="AH13" i="1"/>
  <c r="AI13" i="1"/>
  <c r="AH19" i="1"/>
  <c r="K19" i="1"/>
  <c r="AG18" i="1"/>
  <c r="AH15" i="1"/>
  <c r="K18" i="1"/>
  <c r="F12" i="1"/>
  <c r="I12" i="1" s="1"/>
  <c r="K16" i="1"/>
  <c r="AH10" i="1"/>
  <c r="AI19" i="1"/>
  <c r="F14" i="1"/>
  <c r="AI14" i="1" s="1"/>
  <c r="AI18" i="1"/>
  <c r="AI15" i="1"/>
  <c r="F3" i="1"/>
  <c r="K3" i="1" s="1"/>
  <c r="J19" i="1"/>
  <c r="AL20" i="1"/>
  <c r="AH6" i="1"/>
  <c r="AG6" i="1"/>
  <c r="AG5" i="1"/>
  <c r="AH5" i="1"/>
  <c r="AH7" i="1"/>
  <c r="AG7" i="1"/>
  <c r="I16" i="1"/>
  <c r="AI5" i="1"/>
  <c r="I18" i="1"/>
  <c r="AG16" i="1"/>
  <c r="AI6" i="1"/>
  <c r="AH8" i="1"/>
  <c r="I5" i="1"/>
  <c r="AI7" i="1"/>
  <c r="I19" i="1"/>
  <c r="AI9" i="1"/>
  <c r="AI8" i="1"/>
  <c r="AH9" i="1"/>
  <c r="E20" i="1"/>
  <c r="F4" i="1"/>
  <c r="K4" i="1" s="1"/>
  <c r="I15" i="1"/>
  <c r="J15" i="1"/>
  <c r="I13" i="1"/>
  <c r="J13" i="1"/>
  <c r="I10" i="1"/>
  <c r="J10" i="1"/>
  <c r="J9" i="1"/>
  <c r="I9" i="1"/>
  <c r="J8" i="1"/>
  <c r="J7" i="1"/>
  <c r="J6" i="1"/>
  <c r="F11" i="1"/>
  <c r="K11" i="1" s="1"/>
  <c r="I8" i="1"/>
  <c r="J5" i="1"/>
  <c r="I7" i="1"/>
  <c r="I6" i="1"/>
  <c r="H20" i="1"/>
  <c r="J12" i="1" l="1"/>
  <c r="L16" i="1"/>
  <c r="K17" i="1"/>
  <c r="J17" i="1"/>
  <c r="I3" i="1"/>
  <c r="I17" i="1"/>
  <c r="L17" i="1" s="1"/>
  <c r="AI3" i="1"/>
  <c r="J3" i="1"/>
  <c r="L3" i="1" s="1"/>
  <c r="Q3" i="1" s="1"/>
  <c r="P3" i="1" s="1"/>
  <c r="V3" i="1" s="1"/>
  <c r="U3" i="1" s="1"/>
  <c r="AI17" i="1"/>
  <c r="AG17" i="1"/>
  <c r="L19" i="1"/>
  <c r="AG14" i="1"/>
  <c r="AH14" i="1"/>
  <c r="AH12" i="1"/>
  <c r="AG12" i="1"/>
  <c r="K12" i="1"/>
  <c r="L12" i="1" s="1"/>
  <c r="Q12" i="1" s="1"/>
  <c r="J14" i="1"/>
  <c r="I14" i="1"/>
  <c r="AH3" i="1"/>
  <c r="AG3" i="1"/>
  <c r="AI12" i="1"/>
  <c r="K14" i="1"/>
  <c r="K20" i="1" s="1"/>
  <c r="L7" i="1"/>
  <c r="L5" i="1"/>
  <c r="I4" i="1"/>
  <c r="AH4" i="1"/>
  <c r="AG4" i="1"/>
  <c r="L18" i="1"/>
  <c r="AI4" i="1"/>
  <c r="J4" i="1"/>
  <c r="L4" i="1" s="1"/>
  <c r="L10" i="1"/>
  <c r="L8" i="1"/>
  <c r="Q8" i="1" s="1"/>
  <c r="F20" i="1"/>
  <c r="AH11" i="1"/>
  <c r="AI11" i="1"/>
  <c r="AG11" i="1"/>
  <c r="L15" i="1"/>
  <c r="L13" i="1"/>
  <c r="Q13" i="1" s="1"/>
  <c r="L6" i="1"/>
  <c r="I11" i="1"/>
  <c r="J11" i="1"/>
  <c r="L9" i="1"/>
  <c r="I20" i="1" l="1"/>
  <c r="Q4" i="1"/>
  <c r="P4" i="1" s="1"/>
  <c r="Q18" i="1"/>
  <c r="P18" i="1" s="1"/>
  <c r="Q17" i="1"/>
  <c r="P17" i="1" s="1"/>
  <c r="Q10" i="1"/>
  <c r="P10" i="1" s="1"/>
  <c r="Q9" i="1"/>
  <c r="P9" i="1" s="1"/>
  <c r="T3" i="1"/>
  <c r="R3" i="1"/>
  <c r="AA3" i="1"/>
  <c r="Z3" i="1" s="1"/>
  <c r="AF3" i="1" s="1"/>
  <c r="AE3" i="1" s="1"/>
  <c r="Q6" i="1"/>
  <c r="P6" i="1" s="1"/>
  <c r="Q7" i="1"/>
  <c r="P7" i="1" s="1"/>
  <c r="Q16" i="1"/>
  <c r="P16" i="1" s="1"/>
  <c r="Q15" i="1"/>
  <c r="P15" i="1" s="1"/>
  <c r="Q5" i="1"/>
  <c r="P5" i="1" s="1"/>
  <c r="Q19" i="1"/>
  <c r="P19" i="1" s="1"/>
  <c r="O3" i="1"/>
  <c r="L14" i="1"/>
  <c r="P12" i="1"/>
  <c r="V12" i="1" s="1"/>
  <c r="U12" i="1" s="1"/>
  <c r="AA12" i="1" s="1"/>
  <c r="M3" i="1"/>
  <c r="P13" i="1"/>
  <c r="P8" i="1"/>
  <c r="J20" i="1"/>
  <c r="AI20" i="1"/>
  <c r="AG20" i="1"/>
  <c r="AH20" i="1"/>
  <c r="L11" i="1"/>
  <c r="Q11" i="1" s="1"/>
  <c r="O19" i="1" l="1"/>
  <c r="V19" i="1"/>
  <c r="U19" i="1" s="1"/>
  <c r="AA19" i="1" s="1"/>
  <c r="AD3" i="1"/>
  <c r="AC3" i="1"/>
  <c r="AB3" i="1"/>
  <c r="M16" i="1"/>
  <c r="N16" i="1"/>
  <c r="O16" i="1"/>
  <c r="V16" i="1"/>
  <c r="U16" i="1" s="1"/>
  <c r="AA16" i="1" s="1"/>
  <c r="V15" i="1"/>
  <c r="U15" i="1" s="1"/>
  <c r="AA15" i="1" s="1"/>
  <c r="O15" i="1"/>
  <c r="N15" i="1"/>
  <c r="M15" i="1"/>
  <c r="N10" i="1"/>
  <c r="O10" i="1"/>
  <c r="V10" i="1"/>
  <c r="U10" i="1" s="1"/>
  <c r="M10" i="1"/>
  <c r="O6" i="1"/>
  <c r="M6" i="1"/>
  <c r="V6" i="1"/>
  <c r="U6" i="1" s="1"/>
  <c r="AA6" i="1" s="1"/>
  <c r="Z6" i="1" s="1"/>
  <c r="AF6" i="1" s="1"/>
  <c r="AE6" i="1" s="1"/>
  <c r="N6" i="1"/>
  <c r="N17" i="1"/>
  <c r="O17" i="1"/>
  <c r="V17" i="1"/>
  <c r="U17" i="1" s="1"/>
  <c r="AA17" i="1" s="1"/>
  <c r="M17" i="1"/>
  <c r="M18" i="1"/>
  <c r="N18" i="1"/>
  <c r="O18" i="1"/>
  <c r="V18" i="1"/>
  <c r="U18" i="1" s="1"/>
  <c r="M7" i="1"/>
  <c r="O7" i="1"/>
  <c r="N7" i="1"/>
  <c r="V7" i="1"/>
  <c r="U7" i="1" s="1"/>
  <c r="AA7" i="1" s="1"/>
  <c r="Z7" i="1" s="1"/>
  <c r="AF7" i="1" s="1"/>
  <c r="AE7" i="1" s="1"/>
  <c r="O9" i="1"/>
  <c r="V9" i="1"/>
  <c r="U9" i="1" s="1"/>
  <c r="N9" i="1"/>
  <c r="M9" i="1"/>
  <c r="V5" i="1"/>
  <c r="U5" i="1" s="1"/>
  <c r="N5" i="1"/>
  <c r="M5" i="1"/>
  <c r="O5" i="1"/>
  <c r="V4" i="1"/>
  <c r="U4" i="1" s="1"/>
  <c r="AA4" i="1" s="1"/>
  <c r="Z4" i="1" s="1"/>
  <c r="AF4" i="1" s="1"/>
  <c r="AE4" i="1" s="1"/>
  <c r="AD4" i="1" s="1"/>
  <c r="O4" i="1"/>
  <c r="N4" i="1"/>
  <c r="M4" i="1"/>
  <c r="M19" i="1"/>
  <c r="N19" i="1"/>
  <c r="P14" i="1"/>
  <c r="O14" i="1" s="1"/>
  <c r="Q14" i="1"/>
  <c r="S19" i="1"/>
  <c r="W3" i="1"/>
  <c r="Y3" i="1"/>
  <c r="X3" i="1"/>
  <c r="T19" i="1"/>
  <c r="O13" i="1"/>
  <c r="V13" i="1"/>
  <c r="U13" i="1" s="1"/>
  <c r="AA13" i="1" s="1"/>
  <c r="Z13" i="1" s="1"/>
  <c r="AF13" i="1" s="1"/>
  <c r="AE13" i="1" s="1"/>
  <c r="R19" i="1"/>
  <c r="N14" i="1"/>
  <c r="T17" i="1"/>
  <c r="M14" i="1"/>
  <c r="Z19" i="1"/>
  <c r="AF19" i="1" s="1"/>
  <c r="AE19" i="1" s="1"/>
  <c r="O8" i="1"/>
  <c r="V8" i="1"/>
  <c r="U8" i="1" s="1"/>
  <c r="AA8" i="1" s="1"/>
  <c r="Z12" i="1"/>
  <c r="AF12" i="1" s="1"/>
  <c r="AE12" i="1" s="1"/>
  <c r="T5" i="1"/>
  <c r="S5" i="1"/>
  <c r="T4" i="1"/>
  <c r="S4" i="1"/>
  <c r="R6" i="1"/>
  <c r="S12" i="1"/>
  <c r="R12" i="1"/>
  <c r="T12" i="1"/>
  <c r="S3" i="1"/>
  <c r="R13" i="1"/>
  <c r="O12" i="1"/>
  <c r="M12" i="1"/>
  <c r="N12" i="1"/>
  <c r="N8" i="1"/>
  <c r="M8" i="1"/>
  <c r="M13" i="1"/>
  <c r="N13" i="1"/>
  <c r="N3" i="1"/>
  <c r="P11" i="1"/>
  <c r="V11" i="1" s="1"/>
  <c r="U11" i="1" s="1"/>
  <c r="AA11" i="1" s="1"/>
  <c r="L20" i="1"/>
  <c r="T6" i="1" l="1"/>
  <c r="T7" i="1"/>
  <c r="R7" i="1"/>
  <c r="S13" i="1"/>
  <c r="S6" i="1"/>
  <c r="AA9" i="1"/>
  <c r="Z9" i="1" s="1"/>
  <c r="T13" i="1"/>
  <c r="AA18" i="1"/>
  <c r="Z18" i="1" s="1"/>
  <c r="AA10" i="1"/>
  <c r="Z10" i="1" s="1"/>
  <c r="R9" i="1"/>
  <c r="S15" i="1"/>
  <c r="S9" i="1"/>
  <c r="AA5" i="1"/>
  <c r="Z5" i="1" s="1"/>
  <c r="T9" i="1"/>
  <c r="R15" i="1"/>
  <c r="S7" i="1"/>
  <c r="R4" i="1"/>
  <c r="AB7" i="1"/>
  <c r="AD7" i="1"/>
  <c r="AC7" i="1"/>
  <c r="AB19" i="1"/>
  <c r="AD19" i="1"/>
  <c r="AC19" i="1"/>
  <c r="AD12" i="1"/>
  <c r="AC12" i="1"/>
  <c r="AB12" i="1"/>
  <c r="AD13" i="1"/>
  <c r="AC13" i="1"/>
  <c r="AB13" i="1"/>
  <c r="AB6" i="1"/>
  <c r="AD6" i="1"/>
  <c r="AC6" i="1"/>
  <c r="AB4" i="1"/>
  <c r="AC4" i="1"/>
  <c r="T10" i="1"/>
  <c r="T8" i="1"/>
  <c r="X4" i="1"/>
  <c r="Y4" i="1"/>
  <c r="W4" i="1"/>
  <c r="R17" i="1"/>
  <c r="S17" i="1"/>
  <c r="S8" i="1"/>
  <c r="W6" i="1"/>
  <c r="X6" i="1"/>
  <c r="Y6" i="1"/>
  <c r="W7" i="1"/>
  <c r="Y7" i="1"/>
  <c r="X7" i="1"/>
  <c r="Z15" i="1"/>
  <c r="AF15" i="1" s="1"/>
  <c r="AE15" i="1" s="1"/>
  <c r="T15" i="1"/>
  <c r="R10" i="1"/>
  <c r="S18" i="1"/>
  <c r="Y12" i="1"/>
  <c r="X12" i="1"/>
  <c r="W12" i="1"/>
  <c r="R16" i="1"/>
  <c r="S16" i="1"/>
  <c r="T16" i="1"/>
  <c r="Y13" i="1"/>
  <c r="X13" i="1"/>
  <c r="W13" i="1"/>
  <c r="Y19" i="1"/>
  <c r="W19" i="1"/>
  <c r="X19" i="1"/>
  <c r="R8" i="1"/>
  <c r="T18" i="1"/>
  <c r="R18" i="1"/>
  <c r="V14" i="1"/>
  <c r="U14" i="1" s="1"/>
  <c r="AA14" i="1" s="1"/>
  <c r="S10" i="1"/>
  <c r="R5" i="1"/>
  <c r="P20" i="1"/>
  <c r="O11" i="1"/>
  <c r="O20" i="1" s="1"/>
  <c r="M11" i="1"/>
  <c r="M20" i="1" s="1"/>
  <c r="N11" i="1"/>
  <c r="N20" i="1" s="1"/>
  <c r="Q20" i="1"/>
  <c r="AF10" i="1" l="1"/>
  <c r="AE10" i="1" s="1"/>
  <c r="Y10" i="1"/>
  <c r="AF5" i="1"/>
  <c r="AE5" i="1" s="1"/>
  <c r="X5" i="1"/>
  <c r="Y5" i="1"/>
  <c r="W5" i="1"/>
  <c r="AF18" i="1"/>
  <c r="AE18" i="1" s="1"/>
  <c r="X18" i="1"/>
  <c r="Y18" i="1"/>
  <c r="W18" i="1"/>
  <c r="AF9" i="1"/>
  <c r="AE9" i="1" s="1"/>
  <c r="W9" i="1"/>
  <c r="Y9" i="1"/>
  <c r="X9" i="1"/>
  <c r="W10" i="1"/>
  <c r="X10" i="1"/>
  <c r="AD15" i="1"/>
  <c r="AC15" i="1"/>
  <c r="AB15" i="1"/>
  <c r="Z17" i="1"/>
  <c r="AF17" i="1" s="1"/>
  <c r="AE17" i="1" s="1"/>
  <c r="Y15" i="1"/>
  <c r="X15" i="1"/>
  <c r="W15" i="1"/>
  <c r="Z8" i="1"/>
  <c r="AF8" i="1" s="1"/>
  <c r="AE8" i="1" s="1"/>
  <c r="T14" i="1"/>
  <c r="S14" i="1"/>
  <c r="R14" i="1"/>
  <c r="Z16" i="1"/>
  <c r="AF16" i="1" s="1"/>
  <c r="AE16" i="1" s="1"/>
  <c r="Z11" i="1"/>
  <c r="AF11" i="1" s="1"/>
  <c r="AE11" i="1" s="1"/>
  <c r="AD11" i="1" s="1"/>
  <c r="U20" i="1"/>
  <c r="S11" i="1"/>
  <c r="T11" i="1"/>
  <c r="R11" i="1"/>
  <c r="V20" i="1"/>
  <c r="AD10" i="1" l="1"/>
  <c r="AC10" i="1"/>
  <c r="AB10" i="1"/>
  <c r="AC9" i="1"/>
  <c r="AB9" i="1"/>
  <c r="AD9" i="1"/>
  <c r="AD18" i="1"/>
  <c r="AB18" i="1"/>
  <c r="AC18" i="1"/>
  <c r="AB5" i="1"/>
  <c r="AD5" i="1"/>
  <c r="AC5" i="1"/>
  <c r="AB16" i="1"/>
  <c r="AD16" i="1"/>
  <c r="AC16" i="1"/>
  <c r="AC8" i="1"/>
  <c r="AB8" i="1"/>
  <c r="AD8" i="1"/>
  <c r="AB17" i="1"/>
  <c r="AD17" i="1"/>
  <c r="AC17" i="1"/>
  <c r="AC11" i="1"/>
  <c r="AB11" i="1"/>
  <c r="T20" i="1"/>
  <c r="S20" i="1"/>
  <c r="Z14" i="1"/>
  <c r="AF14" i="1" s="1"/>
  <c r="AE14" i="1" s="1"/>
  <c r="R20" i="1"/>
  <c r="Y11" i="1"/>
  <c r="X11" i="1"/>
  <c r="W11" i="1"/>
  <c r="W8" i="1"/>
  <c r="Y8" i="1"/>
  <c r="X8" i="1"/>
  <c r="Y16" i="1"/>
  <c r="W16" i="1"/>
  <c r="X16" i="1"/>
  <c r="Y17" i="1"/>
  <c r="X17" i="1"/>
  <c r="W17" i="1"/>
  <c r="AA20" i="1"/>
  <c r="AF20" i="1" s="1"/>
  <c r="AB14" i="1" l="1"/>
  <c r="AD14" i="1"/>
  <c r="AC14" i="1"/>
  <c r="AE20" i="1"/>
  <c r="Z20" i="1"/>
  <c r="Y14" i="1"/>
  <c r="Y20" i="1" s="1"/>
  <c r="X14" i="1"/>
  <c r="X20" i="1" s="1"/>
  <c r="W14" i="1"/>
  <c r="W20" i="1" s="1"/>
  <c r="AB20" i="1"/>
  <c r="AC20" i="1"/>
  <c r="AD20" i="1"/>
</calcChain>
</file>

<file path=xl/sharedStrings.xml><?xml version="1.0" encoding="utf-8"?>
<sst xmlns="http://schemas.openxmlformats.org/spreadsheetml/2006/main" count="56" uniqueCount="36">
  <si>
    <t>번호</t>
    <phoneticPr fontId="2" type="noConversion"/>
  </si>
  <si>
    <t>호실</t>
    <phoneticPr fontId="2" type="noConversion"/>
  </si>
  <si>
    <t>감정평가액(토지)</t>
    <phoneticPr fontId="2" type="noConversion"/>
  </si>
  <si>
    <t>감정평가액(건물)</t>
    <phoneticPr fontId="2" type="noConversion"/>
  </si>
  <si>
    <t>부가세</t>
    <phoneticPr fontId="2" type="noConversion"/>
  </si>
  <si>
    <t>합계</t>
    <phoneticPr fontId="2" type="noConversion"/>
  </si>
  <si>
    <t>1차 공매시작가</t>
    <phoneticPr fontId="2" type="noConversion"/>
  </si>
  <si>
    <t>요청금액</t>
    <phoneticPr fontId="2" type="noConversion"/>
  </si>
  <si>
    <t>토지</t>
    <phoneticPr fontId="2" type="noConversion"/>
  </si>
  <si>
    <t>건물</t>
    <phoneticPr fontId="2" type="noConversion"/>
  </si>
  <si>
    <t>백만원미만에서 올림</t>
    <phoneticPr fontId="2" type="noConversion"/>
  </si>
  <si>
    <t>1차</t>
    <phoneticPr fontId="2" type="noConversion"/>
  </si>
  <si>
    <t>공매가격(1차*0.9)</t>
    <phoneticPr fontId="2" type="noConversion"/>
  </si>
  <si>
    <t>2차</t>
    <phoneticPr fontId="2" type="noConversion"/>
  </si>
  <si>
    <t>공매최저가</t>
    <phoneticPr fontId="2" type="noConversion"/>
  </si>
  <si>
    <t>3차</t>
    <phoneticPr fontId="2" type="noConversion"/>
  </si>
  <si>
    <t>4차</t>
    <phoneticPr fontId="2" type="noConversion"/>
  </si>
  <si>
    <t>5차</t>
    <phoneticPr fontId="2" type="noConversion"/>
  </si>
  <si>
    <t>6차</t>
    <phoneticPr fontId="2" type="noConversion"/>
  </si>
  <si>
    <t>2차 공매가격</t>
    <phoneticPr fontId="2" type="noConversion"/>
  </si>
  <si>
    <t>1차 공매가격</t>
    <phoneticPr fontId="2" type="noConversion"/>
  </si>
  <si>
    <t>공매가격(2차*0.9)</t>
    <phoneticPr fontId="2" type="noConversion"/>
  </si>
  <si>
    <t>공매가격(3차*0.9)</t>
    <phoneticPr fontId="2" type="noConversion"/>
  </si>
  <si>
    <t>3차 공매가격</t>
  </si>
  <si>
    <t>3차 공매가격</t>
    <phoneticPr fontId="2" type="noConversion"/>
  </si>
  <si>
    <t>4차 공매가격</t>
  </si>
  <si>
    <t>4차 공매가격</t>
    <phoneticPr fontId="2" type="noConversion"/>
  </si>
  <si>
    <t>공매가격(4차*0.9)</t>
    <phoneticPr fontId="2" type="noConversion"/>
  </si>
  <si>
    <t>5차 공매가격</t>
  </si>
  <si>
    <t>5차 공매가격</t>
    <phoneticPr fontId="2" type="noConversion"/>
  </si>
  <si>
    <t xml:space="preserve">6차 공매가격 </t>
  </si>
  <si>
    <t xml:space="preserve">6차 공매가격 </t>
    <phoneticPr fontId="2" type="noConversion"/>
  </si>
  <si>
    <t>1차 공매가격</t>
  </si>
  <si>
    <t>2차 공매가격</t>
  </si>
  <si>
    <t>합계</t>
    <phoneticPr fontId="2" type="noConversion"/>
  </si>
  <si>
    <t>호실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</si>
</sst>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?_-;_-@_-"/>
    <numFmt numFmtId="177" formatCode="_-* #,##0.00000_-;\-* #,##0.0000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9" fontId="0" fillId="0" borderId="1" xfId="2" applyFont="1" applyBorder="1">
      <alignment vertical="center"/>
    </xf>
    <xf numFmtId="0" fontId="0" fillId="2" borderId="1" xfId="0" applyFill="1" applyBorder="1">
      <alignment vertical="center"/>
    </xf>
    <xf numFmtId="41" fontId="0" fillId="0" borderId="1" xfId="0" applyNumberFormat="1" applyBorder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41" fontId="0" fillId="2" borderId="1" xfId="0" applyNumberFormat="1" applyFill="1" applyBorder="1">
      <alignment vertical="center"/>
    </xf>
    <xf numFmtId="0" fontId="0" fillId="0" borderId="2" xfId="0" applyBorder="1">
      <alignment vertical="center"/>
    </xf>
    <xf numFmtId="41" fontId="0" fillId="0" borderId="2" xfId="1" applyFont="1" applyBorder="1">
      <alignment vertical="center"/>
    </xf>
    <xf numFmtId="0" fontId="0" fillId="2" borderId="4" xfId="0" applyFill="1" applyBorder="1">
      <alignment vertical="center"/>
    </xf>
    <xf numFmtId="41" fontId="0" fillId="2" borderId="4" xfId="1" applyFont="1" applyFill="1" applyBorder="1">
      <alignment vertical="center"/>
    </xf>
    <xf numFmtId="0" fontId="3" fillId="0" borderId="6" xfId="0" applyFont="1" applyBorder="1">
      <alignment vertical="center"/>
    </xf>
    <xf numFmtId="41" fontId="3" fillId="0" borderId="7" xfId="1" applyFont="1" applyBorder="1">
      <alignment vertical="center"/>
    </xf>
    <xf numFmtId="41" fontId="3" fillId="0" borderId="8" xfId="1" applyFont="1" applyBorder="1">
      <alignment vertical="center"/>
    </xf>
    <xf numFmtId="0" fontId="0" fillId="0" borderId="4" xfId="0" applyBorder="1">
      <alignment vertical="center"/>
    </xf>
    <xf numFmtId="41" fontId="0" fillId="0" borderId="4" xfId="1" applyFont="1" applyBorder="1">
      <alignment vertical="center"/>
    </xf>
    <xf numFmtId="41" fontId="0" fillId="0" borderId="2" xfId="0" applyNumberFormat="1" applyBorder="1">
      <alignment vertical="center"/>
    </xf>
    <xf numFmtId="41" fontId="3" fillId="0" borderId="8" xfId="0" applyNumberFormat="1" applyFont="1" applyBorder="1">
      <alignment vertical="center"/>
    </xf>
    <xf numFmtId="41" fontId="0" fillId="0" borderId="4" xfId="0" applyNumberFormat="1" applyBorder="1">
      <alignment vertical="center"/>
    </xf>
    <xf numFmtId="177" fontId="4" fillId="0" borderId="0" xfId="0" applyNumberFormat="1" applyFont="1">
      <alignment vertical="center"/>
    </xf>
    <xf numFmtId="0" fontId="4" fillId="0" borderId="4" xfId="0" applyFont="1" applyBorder="1">
      <alignment vertical="center"/>
    </xf>
    <xf numFmtId="41" fontId="4" fillId="0" borderId="4" xfId="1" applyFont="1" applyBorder="1">
      <alignment vertical="center"/>
    </xf>
    <xf numFmtId="41" fontId="4" fillId="0" borderId="4" xfId="0" applyNumberFormat="1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1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5" xfId="1" applyFont="1" applyBorder="1">
      <alignment vertical="center"/>
    </xf>
    <xf numFmtId="0" fontId="0" fillId="0" borderId="16" xfId="0" applyBorder="1" applyAlignment="1">
      <alignment horizontal="center"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72DE1-ADA0-4267-A4B4-4C257E1C3E5F}">
  <dimension ref="A1:AL41"/>
  <sheetViews>
    <sheetView tabSelected="1" topLeftCell="A13" zoomScale="85" zoomScaleNormal="85" workbookViewId="0">
      <selection activeCell="E27" sqref="E27"/>
    </sheetView>
  </sheetViews>
  <sheetFormatPr defaultRowHeight="16.5" x14ac:dyDescent="0.3"/>
  <cols>
    <col min="1" max="1" width="6" customWidth="1"/>
    <col min="3" max="4" width="16.625" bestFit="1" customWidth="1"/>
    <col min="5" max="6" width="15.375" bestFit="1" customWidth="1"/>
    <col min="7" max="7" width="16.25" customWidth="1"/>
    <col min="8" max="8" width="17.25" customWidth="1"/>
    <col min="9" max="9" width="13" bestFit="1" customWidth="1"/>
    <col min="10" max="10" width="14.625" bestFit="1" customWidth="1"/>
    <col min="11" max="11" width="13" bestFit="1" customWidth="1"/>
    <col min="12" max="12" width="15.375" bestFit="1" customWidth="1"/>
    <col min="13" max="13" width="13.625" bestFit="1" customWidth="1"/>
    <col min="14" max="14" width="15.375" bestFit="1" customWidth="1"/>
    <col min="15" max="15" width="13.625" bestFit="1" customWidth="1"/>
    <col min="16" max="16" width="14.375" customWidth="1"/>
    <col min="17" max="17" width="15.375" bestFit="1" customWidth="1"/>
    <col min="18" max="18" width="13.625" bestFit="1" customWidth="1"/>
    <col min="19" max="19" width="14.5" customWidth="1"/>
    <col min="20" max="21" width="14.125" customWidth="1"/>
    <col min="22" max="22" width="15.375" bestFit="1" customWidth="1"/>
    <col min="23" max="23" width="13.625" bestFit="1" customWidth="1"/>
    <col min="24" max="24" width="13.125" customWidth="1"/>
    <col min="25" max="25" width="12.5" customWidth="1"/>
    <col min="26" max="26" width="13.875" customWidth="1"/>
    <col min="27" max="27" width="15.375" bestFit="1" customWidth="1"/>
    <col min="28" max="28" width="12.75" customWidth="1"/>
    <col min="29" max="29" width="12.625" bestFit="1" customWidth="1"/>
    <col min="30" max="30" width="11.5" bestFit="1" customWidth="1"/>
    <col min="31" max="31" width="14.625" customWidth="1"/>
    <col min="32" max="32" width="15.375" bestFit="1" customWidth="1"/>
    <col min="33" max="33" width="13.625" bestFit="1" customWidth="1"/>
    <col min="34" max="35" width="12.625" bestFit="1" customWidth="1"/>
    <col min="36" max="37" width="15.375" bestFit="1" customWidth="1"/>
    <col min="38" max="38" width="18.125" customWidth="1"/>
  </cols>
  <sheetData>
    <row r="1" spans="1:38" ht="17.25" thickBot="1" x14ac:dyDescent="0.35">
      <c r="A1" s="2"/>
      <c r="B1" s="2"/>
      <c r="C1" s="3"/>
      <c r="D1" s="3"/>
      <c r="E1" s="3"/>
      <c r="F1" s="2"/>
      <c r="G1" s="4" t="s">
        <v>7</v>
      </c>
      <c r="H1" s="4" t="s">
        <v>10</v>
      </c>
      <c r="I1" s="29" t="s">
        <v>11</v>
      </c>
      <c r="J1" s="29"/>
      <c r="K1" s="29"/>
      <c r="L1" s="30"/>
      <c r="M1" s="29" t="s">
        <v>13</v>
      </c>
      <c r="N1" s="29"/>
      <c r="O1" s="29"/>
      <c r="P1" s="30"/>
      <c r="Q1" s="30"/>
      <c r="R1" s="31" t="s">
        <v>15</v>
      </c>
      <c r="S1" s="32"/>
      <c r="T1" s="32"/>
      <c r="U1" s="33"/>
      <c r="V1" s="34"/>
      <c r="W1" s="31" t="s">
        <v>16</v>
      </c>
      <c r="X1" s="32"/>
      <c r="Y1" s="32"/>
      <c r="Z1" s="33"/>
      <c r="AA1" s="34"/>
      <c r="AB1" s="31" t="s">
        <v>17</v>
      </c>
      <c r="AC1" s="32"/>
      <c r="AD1" s="32"/>
      <c r="AE1" s="33"/>
      <c r="AF1" s="34"/>
      <c r="AG1" s="31" t="s">
        <v>18</v>
      </c>
      <c r="AH1" s="32"/>
      <c r="AI1" s="32"/>
      <c r="AJ1" s="34"/>
      <c r="AK1" s="4" t="s">
        <v>7</v>
      </c>
      <c r="AL1" s="4" t="s">
        <v>10</v>
      </c>
    </row>
    <row r="2" spans="1:3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4" t="s">
        <v>6</v>
      </c>
      <c r="H2" s="4"/>
      <c r="I2" s="2" t="s">
        <v>8</v>
      </c>
      <c r="J2" s="2" t="s">
        <v>9</v>
      </c>
      <c r="K2" s="9" t="s">
        <v>4</v>
      </c>
      <c r="L2" s="25" t="s">
        <v>20</v>
      </c>
      <c r="M2" s="16" t="s">
        <v>8</v>
      </c>
      <c r="N2" s="2" t="s">
        <v>9</v>
      </c>
      <c r="O2" s="9" t="s">
        <v>4</v>
      </c>
      <c r="P2" s="25" t="s">
        <v>19</v>
      </c>
      <c r="Q2" s="22" t="s">
        <v>12</v>
      </c>
      <c r="R2" s="16" t="s">
        <v>8</v>
      </c>
      <c r="S2" s="2" t="s">
        <v>9</v>
      </c>
      <c r="T2" s="9" t="s">
        <v>4</v>
      </c>
      <c r="U2" s="25" t="s">
        <v>24</v>
      </c>
      <c r="V2" s="22" t="s">
        <v>21</v>
      </c>
      <c r="W2" s="16" t="s">
        <v>8</v>
      </c>
      <c r="X2" s="2" t="s">
        <v>9</v>
      </c>
      <c r="Y2" s="9" t="s">
        <v>4</v>
      </c>
      <c r="Z2" s="13" t="s">
        <v>26</v>
      </c>
      <c r="AA2" s="22" t="s">
        <v>22</v>
      </c>
      <c r="AB2" s="16" t="s">
        <v>8</v>
      </c>
      <c r="AC2" s="2" t="s">
        <v>9</v>
      </c>
      <c r="AD2" s="9" t="s">
        <v>4</v>
      </c>
      <c r="AE2" s="13" t="s">
        <v>29</v>
      </c>
      <c r="AF2" s="22" t="s">
        <v>27</v>
      </c>
      <c r="AG2" s="16" t="s">
        <v>8</v>
      </c>
      <c r="AH2" s="2" t="s">
        <v>9</v>
      </c>
      <c r="AI2" s="9" t="s">
        <v>4</v>
      </c>
      <c r="AJ2" s="13" t="s">
        <v>31</v>
      </c>
      <c r="AK2" s="11" t="s">
        <v>14</v>
      </c>
      <c r="AL2" s="11" t="s">
        <v>14</v>
      </c>
    </row>
    <row r="3" spans="1:38" x14ac:dyDescent="0.3">
      <c r="A3" s="35">
        <v>1</v>
      </c>
      <c r="B3" s="35">
        <v>312</v>
      </c>
      <c r="C3" s="6">
        <v>17240000</v>
      </c>
      <c r="D3" s="6">
        <v>68960000</v>
      </c>
      <c r="E3" s="6">
        <f>D3*0.1</f>
        <v>6896000</v>
      </c>
      <c r="F3" s="6">
        <f>SUM(C3:E3)</f>
        <v>93096000</v>
      </c>
      <c r="G3" s="7">
        <v>112060000</v>
      </c>
      <c r="H3" s="7">
        <f>ROUNDUP(G3,-6)</f>
        <v>113000000</v>
      </c>
      <c r="I3" s="6">
        <f>H3*(C3/F3)</f>
        <v>20925925.925925925</v>
      </c>
      <c r="J3" s="6">
        <f>H3*(D3/F3)</f>
        <v>83703703.703703701</v>
      </c>
      <c r="K3" s="10">
        <f>H3*(E3/F3)</f>
        <v>8370370.3703703703</v>
      </c>
      <c r="L3" s="14">
        <f>SUM(I3:K3)</f>
        <v>113000000</v>
      </c>
      <c r="M3" s="17">
        <f>P3*(C3/F3)</f>
        <v>18888888.888888888</v>
      </c>
      <c r="N3" s="6">
        <f>P3*(D3/F3)</f>
        <v>75555555.555555552</v>
      </c>
      <c r="O3" s="10">
        <f>P3*(E3/F3)</f>
        <v>7555555.555555555</v>
      </c>
      <c r="P3" s="14">
        <f>ROUNDUP(Q3,-6)</f>
        <v>102000000</v>
      </c>
      <c r="Q3" s="23">
        <f t="shared" ref="Q3:Q19" si="0">L3*0.9</f>
        <v>101700000</v>
      </c>
      <c r="R3" s="17">
        <f>U3*(C3/F3)</f>
        <v>17037037.037037037</v>
      </c>
      <c r="S3" s="6">
        <f>U3*(D3/F3)</f>
        <v>68148148.148148149</v>
      </c>
      <c r="T3" s="10">
        <f>U3*(E3/F3)</f>
        <v>6814814.8148148144</v>
      </c>
      <c r="U3" s="14">
        <f>ROUNDUP(V3,-6)</f>
        <v>92000000</v>
      </c>
      <c r="V3" s="23">
        <f>P3*0.9</f>
        <v>91800000</v>
      </c>
      <c r="W3" s="17">
        <f>Z3*(C3/F3)</f>
        <v>15370370.370370369</v>
      </c>
      <c r="X3" s="6">
        <f>Z3*(D3/F3)</f>
        <v>61481481.481481478</v>
      </c>
      <c r="Y3" s="10">
        <f>Z3*(E3/F3)+1</f>
        <v>6148149.1481481474</v>
      </c>
      <c r="Z3" s="14">
        <f>ROUNDUP(AA3,-6)</f>
        <v>83000000</v>
      </c>
      <c r="AA3" s="23">
        <f>U3*0.9</f>
        <v>82800000</v>
      </c>
      <c r="AB3" s="17">
        <f>AE3*(C3/F3)</f>
        <v>13888888.888888888</v>
      </c>
      <c r="AC3" s="6">
        <f>AE3*(D3/F3)</f>
        <v>55555555.555555552</v>
      </c>
      <c r="AD3" s="10">
        <f>AE3*(E3/F3)-1</f>
        <v>5555554.555555555</v>
      </c>
      <c r="AE3" s="14">
        <f>ROUNDUP(AF3,-6)</f>
        <v>75000000</v>
      </c>
      <c r="AF3" s="23">
        <f>Z3*0.9</f>
        <v>74700000</v>
      </c>
      <c r="AG3" s="17">
        <f>AJ3*(C3/F3)</f>
        <v>13333333.333333332</v>
      </c>
      <c r="AH3" s="6">
        <f>AJ3*(D3/F3)</f>
        <v>53333333.333333328</v>
      </c>
      <c r="AI3" s="10">
        <f>AJ3*(E3/F3)+1</f>
        <v>5333334.333333333</v>
      </c>
      <c r="AJ3" s="14">
        <v>72000000</v>
      </c>
      <c r="AK3" s="12">
        <v>71706000</v>
      </c>
      <c r="AL3" s="8">
        <f>ROUNDUP(AK3, -6)</f>
        <v>72000000</v>
      </c>
    </row>
    <row r="4" spans="1:38" x14ac:dyDescent="0.3">
      <c r="A4" s="35">
        <v>2</v>
      </c>
      <c r="B4" s="35">
        <v>318</v>
      </c>
      <c r="C4" s="6">
        <v>14220000</v>
      </c>
      <c r="D4" s="6">
        <v>56880000</v>
      </c>
      <c r="E4" s="6">
        <f t="shared" ref="E4:E19" si="1">D4*0.1</f>
        <v>5688000</v>
      </c>
      <c r="F4" s="6">
        <f t="shared" ref="F4:F18" si="2">SUM(C4:E4)</f>
        <v>76788000</v>
      </c>
      <c r="G4" s="7">
        <v>92430000</v>
      </c>
      <c r="H4" s="7">
        <f t="shared" ref="H4:H19" si="3">ROUNDUP(G4,-6)</f>
        <v>93000000</v>
      </c>
      <c r="I4" s="6">
        <f t="shared" ref="I4:I19" si="4">H4*(C4/F4)</f>
        <v>17222222.22222222</v>
      </c>
      <c r="J4" s="6">
        <f t="shared" ref="J4:J19" si="5">H4*(D4/F4)</f>
        <v>68888888.888888881</v>
      </c>
      <c r="K4" s="10">
        <f t="shared" ref="K4:K19" si="6">H4*(E4/F4)</f>
        <v>6888888.8888888881</v>
      </c>
      <c r="L4" s="14">
        <f t="shared" ref="L4:L19" si="7">SUM(I4:K4)</f>
        <v>93000000</v>
      </c>
      <c r="M4" s="17">
        <f t="shared" ref="M4:M19" si="8">P4*(C4/F4)</f>
        <v>15555555.555555554</v>
      </c>
      <c r="N4" s="6">
        <f t="shared" ref="N4:N19" si="9">P4*(D4/F4)</f>
        <v>62222222.222222216</v>
      </c>
      <c r="O4" s="10">
        <f t="shared" ref="O4:O19" si="10">P4*(E4/F4)</f>
        <v>6222222.222222222</v>
      </c>
      <c r="P4" s="14">
        <f t="shared" ref="P4:P19" si="11">ROUNDUP(Q4,-6)</f>
        <v>84000000</v>
      </c>
      <c r="Q4" s="23">
        <f t="shared" si="0"/>
        <v>83700000</v>
      </c>
      <c r="R4" s="17">
        <f t="shared" ref="R4:R19" si="12">U4*(C4/F4)</f>
        <v>14074074.074074073</v>
      </c>
      <c r="S4" s="6">
        <f t="shared" ref="S4:S19" si="13">U4*(D4/F4)</f>
        <v>56296296.296296291</v>
      </c>
      <c r="T4" s="10">
        <f t="shared" ref="T4:T18" si="14">U4*(E4/F4)</f>
        <v>5629629.6296296297</v>
      </c>
      <c r="U4" s="14">
        <f t="shared" ref="U4:U19" si="15">ROUNDUP(V4,-6)</f>
        <v>76000000</v>
      </c>
      <c r="V4" s="23">
        <f t="shared" ref="V4:V19" si="16">P4*0.9</f>
        <v>75600000</v>
      </c>
      <c r="W4" s="17">
        <f t="shared" ref="W4:W19" si="17">Z4*(C4/F4)</f>
        <v>12777777.777777778</v>
      </c>
      <c r="X4" s="6">
        <f t="shared" ref="X4:X19" si="18">Z4*(D4/F4)</f>
        <v>51111111.111111112</v>
      </c>
      <c r="Y4" s="10">
        <f t="shared" ref="Y4:Y18" si="19">Z4*(E4/F4)</f>
        <v>5111111.111111111</v>
      </c>
      <c r="Z4" s="14">
        <f t="shared" ref="Z4:Z19" si="20">ROUNDUP(AA4,-6)</f>
        <v>69000000</v>
      </c>
      <c r="AA4" s="23">
        <f t="shared" ref="AA4:AA19" si="21">U4*0.9</f>
        <v>68400000</v>
      </c>
      <c r="AB4" s="17">
        <f t="shared" ref="AB4:AB19" si="22">AE4*(C4/F4)</f>
        <v>11666666.666666666</v>
      </c>
      <c r="AC4" s="6">
        <f t="shared" ref="AC4:AC19" si="23">AE4*(D4/F4)</f>
        <v>46666666.666666664</v>
      </c>
      <c r="AD4" s="10">
        <f>AE4*(E4/F4)-1</f>
        <v>4666665.666666666</v>
      </c>
      <c r="AE4" s="14">
        <f t="shared" ref="AE4:AE19" si="24">ROUNDUP(AF4,-6)</f>
        <v>63000000</v>
      </c>
      <c r="AF4" s="23">
        <f t="shared" ref="AF4:AF19" si="25">Z4*0.9</f>
        <v>62100000</v>
      </c>
      <c r="AG4" s="17">
        <f>AJ4*(C4/F4)</f>
        <v>10925925.925925925</v>
      </c>
      <c r="AH4" s="6">
        <f>AJ4*(D4/F4)</f>
        <v>43703703.703703701</v>
      </c>
      <c r="AI4" s="10">
        <f>AJ4*(E4/F4)</f>
        <v>4370370.3703703703</v>
      </c>
      <c r="AJ4" s="14">
        <v>59000000</v>
      </c>
      <c r="AK4" s="12">
        <v>58140000</v>
      </c>
      <c r="AL4" s="8">
        <f t="shared" ref="AL4:AL19" si="26">ROUNDUP(AK4, -6)</f>
        <v>59000000</v>
      </c>
    </row>
    <row r="5" spans="1:38" x14ac:dyDescent="0.3">
      <c r="A5" s="35">
        <v>3</v>
      </c>
      <c r="B5" s="35">
        <v>323</v>
      </c>
      <c r="C5" s="6">
        <v>15100000</v>
      </c>
      <c r="D5" s="6">
        <v>60400000</v>
      </c>
      <c r="E5" s="6">
        <f t="shared" si="1"/>
        <v>6040000</v>
      </c>
      <c r="F5" s="6">
        <f t="shared" si="2"/>
        <v>81540000</v>
      </c>
      <c r="G5" s="7">
        <v>98150000</v>
      </c>
      <c r="H5" s="7">
        <f t="shared" si="3"/>
        <v>99000000</v>
      </c>
      <c r="I5" s="6">
        <f t="shared" si="4"/>
        <v>18333333.333333332</v>
      </c>
      <c r="J5" s="6">
        <f t="shared" si="5"/>
        <v>73333333.333333328</v>
      </c>
      <c r="K5" s="10">
        <f>H5*(E5/F5)+1</f>
        <v>7333334.333333333</v>
      </c>
      <c r="L5" s="14">
        <f>SUM(I5:K5)-1</f>
        <v>98999999.999999985</v>
      </c>
      <c r="M5" s="17">
        <f t="shared" si="8"/>
        <v>16666666.666666666</v>
      </c>
      <c r="N5" s="6">
        <f t="shared" si="9"/>
        <v>66666666.666666664</v>
      </c>
      <c r="O5" s="10">
        <f>P5*(E5/F5)</f>
        <v>6666666.666666666</v>
      </c>
      <c r="P5" s="14">
        <f t="shared" si="11"/>
        <v>90000000</v>
      </c>
      <c r="Q5" s="23">
        <f t="shared" si="0"/>
        <v>89099999.999999985</v>
      </c>
      <c r="R5" s="17">
        <f t="shared" si="12"/>
        <v>15000000</v>
      </c>
      <c r="S5" s="6">
        <f t="shared" si="13"/>
        <v>60000000</v>
      </c>
      <c r="T5" s="10">
        <f t="shared" si="14"/>
        <v>6000000</v>
      </c>
      <c r="U5" s="14">
        <f t="shared" si="15"/>
        <v>81000000</v>
      </c>
      <c r="V5" s="23">
        <f t="shared" si="16"/>
        <v>81000000</v>
      </c>
      <c r="W5" s="17">
        <f t="shared" si="17"/>
        <v>13518518.518518519</v>
      </c>
      <c r="X5" s="6">
        <f t="shared" si="18"/>
        <v>54074074.074074075</v>
      </c>
      <c r="Y5" s="10">
        <f t="shared" si="19"/>
        <v>5407407.4074074067</v>
      </c>
      <c r="Z5" s="14">
        <f>ROUNDUP(AA5,-6)</f>
        <v>73000000</v>
      </c>
      <c r="AA5" s="23">
        <f t="shared" si="21"/>
        <v>72900000</v>
      </c>
      <c r="AB5" s="17">
        <f t="shared" si="22"/>
        <v>12222222.222222222</v>
      </c>
      <c r="AC5" s="6">
        <f t="shared" si="23"/>
        <v>48888888.888888888</v>
      </c>
      <c r="AD5" s="10">
        <f t="shared" ref="AD5:AD19" si="27">AE5*(E5/F5)</f>
        <v>4888888.888888889</v>
      </c>
      <c r="AE5" s="14">
        <f t="shared" si="24"/>
        <v>66000000</v>
      </c>
      <c r="AF5" s="23">
        <f t="shared" si="25"/>
        <v>65700000</v>
      </c>
      <c r="AG5" s="17">
        <f>AJ5*(C5/F5)</f>
        <v>11481481.481481481</v>
      </c>
      <c r="AH5" s="6">
        <f>AJ5*(D5/F5)</f>
        <v>45925925.925925925</v>
      </c>
      <c r="AI5" s="10">
        <f>AJ5*(E5/F5)</f>
        <v>4592592.5925925924</v>
      </c>
      <c r="AJ5" s="14">
        <v>62000000</v>
      </c>
      <c r="AK5" s="12">
        <v>61370000</v>
      </c>
      <c r="AL5" s="8">
        <f t="shared" si="26"/>
        <v>62000000</v>
      </c>
    </row>
    <row r="6" spans="1:38" x14ac:dyDescent="0.3">
      <c r="A6" s="35">
        <v>4</v>
      </c>
      <c r="B6" s="35">
        <v>421</v>
      </c>
      <c r="C6" s="6">
        <v>15100000</v>
      </c>
      <c r="D6" s="6">
        <v>60400000</v>
      </c>
      <c r="E6" s="6">
        <f t="shared" si="1"/>
        <v>6040000</v>
      </c>
      <c r="F6" s="6">
        <f t="shared" si="2"/>
        <v>81540000</v>
      </c>
      <c r="G6" s="7">
        <v>98150000</v>
      </c>
      <c r="H6" s="7">
        <f t="shared" si="3"/>
        <v>99000000</v>
      </c>
      <c r="I6" s="6">
        <f t="shared" si="4"/>
        <v>18333333.333333332</v>
      </c>
      <c r="J6" s="6">
        <f t="shared" si="5"/>
        <v>73333333.333333328</v>
      </c>
      <c r="K6" s="10">
        <f>H6*(E6/F6)+1</f>
        <v>7333334.333333333</v>
      </c>
      <c r="L6" s="14">
        <f>SUM(I6:K6)-1</f>
        <v>98999999.999999985</v>
      </c>
      <c r="M6" s="17">
        <f t="shared" si="8"/>
        <v>16666666.666666666</v>
      </c>
      <c r="N6" s="6">
        <f t="shared" si="9"/>
        <v>66666666.666666664</v>
      </c>
      <c r="O6" s="10">
        <f>P6*(E6/F6)</f>
        <v>6666666.666666666</v>
      </c>
      <c r="P6" s="14">
        <f t="shared" si="11"/>
        <v>90000000</v>
      </c>
      <c r="Q6" s="23">
        <f t="shared" si="0"/>
        <v>89099999.999999985</v>
      </c>
      <c r="R6" s="17">
        <f t="shared" si="12"/>
        <v>15000000</v>
      </c>
      <c r="S6" s="6">
        <f t="shared" si="13"/>
        <v>60000000</v>
      </c>
      <c r="T6" s="10">
        <f t="shared" si="14"/>
        <v>6000000</v>
      </c>
      <c r="U6" s="14">
        <f t="shared" si="15"/>
        <v>81000000</v>
      </c>
      <c r="V6" s="23">
        <f t="shared" si="16"/>
        <v>81000000</v>
      </c>
      <c r="W6" s="17">
        <f t="shared" si="17"/>
        <v>13518518.518518519</v>
      </c>
      <c r="X6" s="6">
        <f t="shared" si="18"/>
        <v>54074074.074074075</v>
      </c>
      <c r="Y6" s="10">
        <f t="shared" si="19"/>
        <v>5407407.4074074067</v>
      </c>
      <c r="Z6" s="14">
        <f t="shared" si="20"/>
        <v>73000000</v>
      </c>
      <c r="AA6" s="23">
        <f t="shared" si="21"/>
        <v>72900000</v>
      </c>
      <c r="AB6" s="17">
        <f t="shared" si="22"/>
        <v>12222222.222222222</v>
      </c>
      <c r="AC6" s="6">
        <f t="shared" si="23"/>
        <v>48888888.888888888</v>
      </c>
      <c r="AD6" s="10">
        <f t="shared" si="27"/>
        <v>4888888.888888889</v>
      </c>
      <c r="AE6" s="14">
        <f t="shared" si="24"/>
        <v>66000000</v>
      </c>
      <c r="AF6" s="23">
        <f t="shared" si="25"/>
        <v>65700000</v>
      </c>
      <c r="AG6" s="17">
        <f>AJ6*(C6/F6)</f>
        <v>11481481.481481481</v>
      </c>
      <c r="AH6" s="6">
        <f>AJ6*(D6/F6)</f>
        <v>45925925.925925925</v>
      </c>
      <c r="AI6" s="10">
        <f>AJ6*(E6/F6)</f>
        <v>4592592.5925925924</v>
      </c>
      <c r="AJ6" s="14">
        <v>62000000</v>
      </c>
      <c r="AK6" s="12">
        <v>61370000</v>
      </c>
      <c r="AL6" s="8">
        <f t="shared" si="26"/>
        <v>62000000</v>
      </c>
    </row>
    <row r="7" spans="1:38" x14ac:dyDescent="0.3">
      <c r="A7" s="35">
        <v>5</v>
      </c>
      <c r="B7" s="35">
        <v>422</v>
      </c>
      <c r="C7" s="6">
        <v>15100000</v>
      </c>
      <c r="D7" s="6">
        <v>60400000</v>
      </c>
      <c r="E7" s="6">
        <f t="shared" si="1"/>
        <v>6040000</v>
      </c>
      <c r="F7" s="6">
        <f t="shared" si="2"/>
        <v>81540000</v>
      </c>
      <c r="G7" s="7">
        <v>98150000</v>
      </c>
      <c r="H7" s="7">
        <f t="shared" si="3"/>
        <v>99000000</v>
      </c>
      <c r="I7" s="6">
        <f t="shared" si="4"/>
        <v>18333333.333333332</v>
      </c>
      <c r="J7" s="6">
        <f t="shared" si="5"/>
        <v>73333333.333333328</v>
      </c>
      <c r="K7" s="10">
        <f>H7*(E7/F7)+1</f>
        <v>7333334.333333333</v>
      </c>
      <c r="L7" s="14">
        <f>SUM(I7:K7)-1</f>
        <v>98999999.999999985</v>
      </c>
      <c r="M7" s="17">
        <f t="shared" si="8"/>
        <v>16666666.666666666</v>
      </c>
      <c r="N7" s="6">
        <f t="shared" si="9"/>
        <v>66666666.666666664</v>
      </c>
      <c r="O7" s="10">
        <f>P7*(E7/F7)</f>
        <v>6666666.666666666</v>
      </c>
      <c r="P7" s="14">
        <f t="shared" si="11"/>
        <v>90000000</v>
      </c>
      <c r="Q7" s="23">
        <f t="shared" si="0"/>
        <v>89099999.999999985</v>
      </c>
      <c r="R7" s="17">
        <f t="shared" si="12"/>
        <v>15000000</v>
      </c>
      <c r="S7" s="6">
        <f t="shared" si="13"/>
        <v>60000000</v>
      </c>
      <c r="T7" s="10">
        <f t="shared" si="14"/>
        <v>6000000</v>
      </c>
      <c r="U7" s="14">
        <f t="shared" si="15"/>
        <v>81000000</v>
      </c>
      <c r="V7" s="23">
        <f t="shared" si="16"/>
        <v>81000000</v>
      </c>
      <c r="W7" s="17">
        <f t="shared" si="17"/>
        <v>13518518.518518519</v>
      </c>
      <c r="X7" s="6">
        <f t="shared" si="18"/>
        <v>54074074.074074075</v>
      </c>
      <c r="Y7" s="10">
        <f t="shared" si="19"/>
        <v>5407407.4074074067</v>
      </c>
      <c r="Z7" s="14">
        <f t="shared" si="20"/>
        <v>73000000</v>
      </c>
      <c r="AA7" s="23">
        <f t="shared" si="21"/>
        <v>72900000</v>
      </c>
      <c r="AB7" s="17">
        <f t="shared" si="22"/>
        <v>12222222.222222222</v>
      </c>
      <c r="AC7" s="6">
        <f t="shared" si="23"/>
        <v>48888888.888888888</v>
      </c>
      <c r="AD7" s="10">
        <f t="shared" si="27"/>
        <v>4888888.888888889</v>
      </c>
      <c r="AE7" s="14">
        <f t="shared" si="24"/>
        <v>66000000</v>
      </c>
      <c r="AF7" s="23">
        <f t="shared" si="25"/>
        <v>65700000</v>
      </c>
      <c r="AG7" s="17">
        <f>AJ7*(C7/F7)</f>
        <v>11481481.481481481</v>
      </c>
      <c r="AH7" s="6">
        <f>AJ7*(D7/F7)</f>
        <v>45925925.925925925</v>
      </c>
      <c r="AI7" s="10">
        <f>AJ7*(E7/F7)</f>
        <v>4592592.5925925924</v>
      </c>
      <c r="AJ7" s="14">
        <v>62000000</v>
      </c>
      <c r="AK7" s="12">
        <v>61370000</v>
      </c>
      <c r="AL7" s="8">
        <f t="shared" si="26"/>
        <v>62000000</v>
      </c>
    </row>
    <row r="8" spans="1:38" x14ac:dyDescent="0.3">
      <c r="A8" s="35">
        <v>6</v>
      </c>
      <c r="B8" s="35">
        <v>503</v>
      </c>
      <c r="C8" s="6">
        <v>14780000</v>
      </c>
      <c r="D8" s="6">
        <v>59120000</v>
      </c>
      <c r="E8" s="6">
        <f t="shared" si="1"/>
        <v>5912000</v>
      </c>
      <c r="F8" s="6">
        <f t="shared" si="2"/>
        <v>79812000</v>
      </c>
      <c r="G8" s="7">
        <v>96070000</v>
      </c>
      <c r="H8" s="7">
        <f t="shared" si="3"/>
        <v>97000000</v>
      </c>
      <c r="I8" s="6">
        <f t="shared" si="4"/>
        <v>17962962.962962963</v>
      </c>
      <c r="J8" s="6">
        <f t="shared" si="5"/>
        <v>71851851.851851851</v>
      </c>
      <c r="K8" s="10">
        <f t="shared" si="6"/>
        <v>7185185.1851851847</v>
      </c>
      <c r="L8" s="14">
        <f t="shared" si="7"/>
        <v>96999999.999999985</v>
      </c>
      <c r="M8" s="17">
        <f t="shared" si="8"/>
        <v>16296296.296296295</v>
      </c>
      <c r="N8" s="6">
        <f t="shared" si="9"/>
        <v>65185185.185185179</v>
      </c>
      <c r="O8" s="10">
        <f t="shared" si="10"/>
        <v>6518518.5185185177</v>
      </c>
      <c r="P8" s="14">
        <f t="shared" si="11"/>
        <v>88000000</v>
      </c>
      <c r="Q8" s="23">
        <f t="shared" si="0"/>
        <v>87299999.999999985</v>
      </c>
      <c r="R8" s="17">
        <f t="shared" si="12"/>
        <v>14814814.814814813</v>
      </c>
      <c r="S8" s="6">
        <f t="shared" si="13"/>
        <v>59259259.259259254</v>
      </c>
      <c r="T8" s="10">
        <f>U8*(E8/F8)</f>
        <v>5925925.9259259254</v>
      </c>
      <c r="U8" s="14">
        <f t="shared" si="15"/>
        <v>80000000</v>
      </c>
      <c r="V8" s="23">
        <f t="shared" si="16"/>
        <v>79200000</v>
      </c>
      <c r="W8" s="17">
        <f t="shared" si="17"/>
        <v>13333333.333333332</v>
      </c>
      <c r="X8" s="6">
        <f t="shared" si="18"/>
        <v>53333333.333333328</v>
      </c>
      <c r="Y8" s="10">
        <f>Z8*(E8/F8)+1</f>
        <v>5333334.333333333</v>
      </c>
      <c r="Z8" s="14">
        <f t="shared" si="20"/>
        <v>72000000</v>
      </c>
      <c r="AA8" s="23">
        <f t="shared" si="21"/>
        <v>72000000</v>
      </c>
      <c r="AB8" s="17">
        <f t="shared" si="22"/>
        <v>12037037.037037035</v>
      </c>
      <c r="AC8" s="6">
        <f t="shared" si="23"/>
        <v>48148148.148148142</v>
      </c>
      <c r="AD8" s="10">
        <f t="shared" si="27"/>
        <v>4814814.8148148144</v>
      </c>
      <c r="AE8" s="14">
        <f t="shared" si="24"/>
        <v>65000000</v>
      </c>
      <c r="AF8" s="23">
        <f t="shared" si="25"/>
        <v>64800000</v>
      </c>
      <c r="AG8" s="17">
        <f>AJ8*(C8/F8)</f>
        <v>11481481.481481481</v>
      </c>
      <c r="AH8" s="6">
        <f>AJ8*(D8/F8)</f>
        <v>45925925.925925925</v>
      </c>
      <c r="AI8" s="10">
        <f>AJ8*(E8/F8)</f>
        <v>4592592.5925925924</v>
      </c>
      <c r="AJ8" s="14">
        <v>62000000</v>
      </c>
      <c r="AK8" s="12">
        <v>61370000</v>
      </c>
      <c r="AL8" s="8">
        <f t="shared" si="26"/>
        <v>62000000</v>
      </c>
    </row>
    <row r="9" spans="1:38" x14ac:dyDescent="0.3">
      <c r="A9" s="35">
        <v>7</v>
      </c>
      <c r="B9" s="35">
        <v>506</v>
      </c>
      <c r="C9" s="6">
        <v>13920000</v>
      </c>
      <c r="D9" s="6">
        <v>55680000</v>
      </c>
      <c r="E9" s="6">
        <f t="shared" si="1"/>
        <v>5568000</v>
      </c>
      <c r="F9" s="6">
        <f t="shared" si="2"/>
        <v>75168000</v>
      </c>
      <c r="G9" s="7">
        <v>90480000</v>
      </c>
      <c r="H9" s="7">
        <f t="shared" si="3"/>
        <v>91000000</v>
      </c>
      <c r="I9" s="6">
        <f t="shared" si="4"/>
        <v>16851851.851851851</v>
      </c>
      <c r="J9" s="6">
        <f t="shared" si="5"/>
        <v>67407407.407407403</v>
      </c>
      <c r="K9" s="10">
        <f t="shared" si="6"/>
        <v>6740740.7407407407</v>
      </c>
      <c r="L9" s="14">
        <f t="shared" si="7"/>
        <v>91000000</v>
      </c>
      <c r="M9" s="17">
        <f t="shared" si="8"/>
        <v>15185185.185185185</v>
      </c>
      <c r="N9" s="6">
        <f t="shared" si="9"/>
        <v>60740740.740740739</v>
      </c>
      <c r="O9" s="10">
        <f t="shared" si="10"/>
        <v>6074074.0740740737</v>
      </c>
      <c r="P9" s="14">
        <f t="shared" si="11"/>
        <v>82000000</v>
      </c>
      <c r="Q9" s="23">
        <f t="shared" si="0"/>
        <v>81900000</v>
      </c>
      <c r="R9" s="17">
        <f t="shared" si="12"/>
        <v>13703703.703703703</v>
      </c>
      <c r="S9" s="6">
        <f t="shared" si="13"/>
        <v>54814814.814814813</v>
      </c>
      <c r="T9" s="10">
        <f t="shared" si="14"/>
        <v>5481481.4814814813</v>
      </c>
      <c r="U9" s="14">
        <f t="shared" si="15"/>
        <v>74000000</v>
      </c>
      <c r="V9" s="23">
        <f t="shared" si="16"/>
        <v>73800000</v>
      </c>
      <c r="W9" s="17">
        <f t="shared" si="17"/>
        <v>12407407.407407407</v>
      </c>
      <c r="X9" s="6">
        <f t="shared" si="18"/>
        <v>49629629.629629627</v>
      </c>
      <c r="Y9" s="10">
        <f t="shared" si="19"/>
        <v>4962962.9629629627</v>
      </c>
      <c r="Z9" s="14">
        <f t="shared" si="20"/>
        <v>67000000</v>
      </c>
      <c r="AA9" s="23">
        <f t="shared" si="21"/>
        <v>66600000</v>
      </c>
      <c r="AB9" s="17">
        <f t="shared" si="22"/>
        <v>11296296.296296295</v>
      </c>
      <c r="AC9" s="6">
        <f t="shared" si="23"/>
        <v>45185185.185185179</v>
      </c>
      <c r="AD9" s="10">
        <f t="shared" si="27"/>
        <v>4518518.5185185187</v>
      </c>
      <c r="AE9" s="14">
        <f t="shared" si="24"/>
        <v>61000000</v>
      </c>
      <c r="AF9" s="23">
        <f t="shared" si="25"/>
        <v>60300000</v>
      </c>
      <c r="AG9" s="17">
        <f>AJ9*(C9/F9)</f>
        <v>10925925.925925925</v>
      </c>
      <c r="AH9" s="6">
        <f>AJ9*(D9/F9)</f>
        <v>43703703.703703701</v>
      </c>
      <c r="AI9" s="10">
        <f>AJ9*(E9/F9)</f>
        <v>4370370.3703703703</v>
      </c>
      <c r="AJ9" s="14">
        <v>59000000</v>
      </c>
      <c r="AK9" s="12">
        <v>58140000</v>
      </c>
      <c r="AL9" s="8">
        <f t="shared" si="26"/>
        <v>59000000</v>
      </c>
    </row>
    <row r="10" spans="1:38" x14ac:dyDescent="0.3">
      <c r="A10" s="35">
        <v>8</v>
      </c>
      <c r="B10" s="35">
        <v>519</v>
      </c>
      <c r="C10" s="6">
        <v>14220000</v>
      </c>
      <c r="D10" s="6">
        <v>56880000</v>
      </c>
      <c r="E10" s="6">
        <f t="shared" si="1"/>
        <v>5688000</v>
      </c>
      <c r="F10" s="6">
        <f t="shared" si="2"/>
        <v>76788000</v>
      </c>
      <c r="G10" s="7">
        <v>92430000</v>
      </c>
      <c r="H10" s="7">
        <f t="shared" si="3"/>
        <v>93000000</v>
      </c>
      <c r="I10" s="6">
        <f t="shared" si="4"/>
        <v>17222222.22222222</v>
      </c>
      <c r="J10" s="6">
        <f t="shared" si="5"/>
        <v>68888888.888888881</v>
      </c>
      <c r="K10" s="10">
        <f t="shared" si="6"/>
        <v>6888888.8888888881</v>
      </c>
      <c r="L10" s="14">
        <f t="shared" si="7"/>
        <v>93000000</v>
      </c>
      <c r="M10" s="17">
        <f t="shared" si="8"/>
        <v>15555555.555555554</v>
      </c>
      <c r="N10" s="6">
        <f t="shared" si="9"/>
        <v>62222222.222222216</v>
      </c>
      <c r="O10" s="10">
        <f t="shared" si="10"/>
        <v>6222222.222222222</v>
      </c>
      <c r="P10" s="14">
        <f t="shared" si="11"/>
        <v>84000000</v>
      </c>
      <c r="Q10" s="23">
        <f t="shared" si="0"/>
        <v>83700000</v>
      </c>
      <c r="R10" s="17">
        <f t="shared" si="12"/>
        <v>14074074.074074073</v>
      </c>
      <c r="S10" s="6">
        <f t="shared" si="13"/>
        <v>56296296.296296291</v>
      </c>
      <c r="T10" s="10">
        <f t="shared" si="14"/>
        <v>5629629.6296296297</v>
      </c>
      <c r="U10" s="14">
        <f t="shared" si="15"/>
        <v>76000000</v>
      </c>
      <c r="V10" s="23">
        <f t="shared" si="16"/>
        <v>75600000</v>
      </c>
      <c r="W10" s="17">
        <f t="shared" si="17"/>
        <v>12777777.777777778</v>
      </c>
      <c r="X10" s="6">
        <f t="shared" si="18"/>
        <v>51111111.111111112</v>
      </c>
      <c r="Y10" s="10">
        <f t="shared" si="19"/>
        <v>5111111.111111111</v>
      </c>
      <c r="Z10" s="14">
        <f t="shared" si="20"/>
        <v>69000000</v>
      </c>
      <c r="AA10" s="23">
        <f t="shared" si="21"/>
        <v>68400000</v>
      </c>
      <c r="AB10" s="17">
        <f t="shared" si="22"/>
        <v>11666666.666666666</v>
      </c>
      <c r="AC10" s="6">
        <f t="shared" si="23"/>
        <v>46666666.666666664</v>
      </c>
      <c r="AD10" s="10">
        <f>AE10*(E10/F10)-1</f>
        <v>4666665.666666666</v>
      </c>
      <c r="AE10" s="14">
        <f t="shared" si="24"/>
        <v>63000000</v>
      </c>
      <c r="AF10" s="23">
        <f t="shared" si="25"/>
        <v>62100000</v>
      </c>
      <c r="AG10" s="17">
        <f>AJ10*(C10/F10)</f>
        <v>10925925.925925925</v>
      </c>
      <c r="AH10" s="6">
        <f>AJ10*(D10/F10)</f>
        <v>43703703.703703701</v>
      </c>
      <c r="AI10" s="10">
        <f>AJ10*(E10/F10)</f>
        <v>4370370.3703703703</v>
      </c>
      <c r="AJ10" s="14">
        <v>59000000</v>
      </c>
      <c r="AK10" s="12">
        <v>58140000</v>
      </c>
      <c r="AL10" s="8">
        <f t="shared" si="26"/>
        <v>59000000</v>
      </c>
    </row>
    <row r="11" spans="1:38" x14ac:dyDescent="0.3">
      <c r="A11" s="35">
        <v>9</v>
      </c>
      <c r="B11" s="35">
        <v>707</v>
      </c>
      <c r="C11" s="6">
        <v>14220000</v>
      </c>
      <c r="D11" s="6">
        <v>56880000</v>
      </c>
      <c r="E11" s="6">
        <f t="shared" si="1"/>
        <v>5688000</v>
      </c>
      <c r="F11" s="6">
        <f t="shared" si="2"/>
        <v>76788000</v>
      </c>
      <c r="G11" s="7">
        <v>92430000</v>
      </c>
      <c r="H11" s="7">
        <f t="shared" si="3"/>
        <v>93000000</v>
      </c>
      <c r="I11" s="6">
        <f t="shared" si="4"/>
        <v>17222222.22222222</v>
      </c>
      <c r="J11" s="6">
        <f t="shared" si="5"/>
        <v>68888888.888888881</v>
      </c>
      <c r="K11" s="10">
        <f t="shared" si="6"/>
        <v>6888888.8888888881</v>
      </c>
      <c r="L11" s="14">
        <f t="shared" si="7"/>
        <v>93000000</v>
      </c>
      <c r="M11" s="17">
        <f t="shared" si="8"/>
        <v>15555555.555555554</v>
      </c>
      <c r="N11" s="6">
        <f t="shared" si="9"/>
        <v>62222222.222222216</v>
      </c>
      <c r="O11" s="10">
        <f t="shared" si="10"/>
        <v>6222222.222222222</v>
      </c>
      <c r="P11" s="14">
        <f t="shared" si="11"/>
        <v>84000000</v>
      </c>
      <c r="Q11" s="23">
        <f t="shared" si="0"/>
        <v>83700000</v>
      </c>
      <c r="R11" s="17">
        <f t="shared" si="12"/>
        <v>14074074.074074073</v>
      </c>
      <c r="S11" s="6">
        <f t="shared" si="13"/>
        <v>56296296.296296291</v>
      </c>
      <c r="T11" s="10">
        <f t="shared" si="14"/>
        <v>5629629.6296296297</v>
      </c>
      <c r="U11" s="14">
        <f>ROUNDUP(V11,-6)</f>
        <v>76000000</v>
      </c>
      <c r="V11" s="23">
        <f t="shared" si="16"/>
        <v>75600000</v>
      </c>
      <c r="W11" s="17">
        <f t="shared" si="17"/>
        <v>12777777.777777778</v>
      </c>
      <c r="X11" s="6">
        <f t="shared" si="18"/>
        <v>51111111.111111112</v>
      </c>
      <c r="Y11" s="10">
        <f t="shared" si="19"/>
        <v>5111111.111111111</v>
      </c>
      <c r="Z11" s="14">
        <f t="shared" si="20"/>
        <v>69000000</v>
      </c>
      <c r="AA11" s="23">
        <f t="shared" si="21"/>
        <v>68400000</v>
      </c>
      <c r="AB11" s="17">
        <f t="shared" si="22"/>
        <v>11666666.666666666</v>
      </c>
      <c r="AC11" s="6">
        <f t="shared" si="23"/>
        <v>46666666.666666664</v>
      </c>
      <c r="AD11" s="10">
        <f>AE11*(E11/F11)-1</f>
        <v>4666665.666666666</v>
      </c>
      <c r="AE11" s="14">
        <f t="shared" si="24"/>
        <v>63000000</v>
      </c>
      <c r="AF11" s="23">
        <f t="shared" si="25"/>
        <v>62100000</v>
      </c>
      <c r="AG11" s="17">
        <f>AJ11*(C11/F11)</f>
        <v>11296296.296296295</v>
      </c>
      <c r="AH11" s="6">
        <f>AJ11*(D11/F11)</f>
        <v>45185185.185185179</v>
      </c>
      <c r="AI11" s="10">
        <f>AJ11*(E11/F11)</f>
        <v>4518518.5185185187</v>
      </c>
      <c r="AJ11" s="14">
        <v>61000000</v>
      </c>
      <c r="AK11" s="12">
        <v>60724000</v>
      </c>
      <c r="AL11" s="8">
        <f t="shared" si="26"/>
        <v>61000000</v>
      </c>
    </row>
    <row r="12" spans="1:38" x14ac:dyDescent="0.3">
      <c r="A12" s="35">
        <v>10</v>
      </c>
      <c r="B12" s="35">
        <v>812</v>
      </c>
      <c r="C12" s="6">
        <v>17600000</v>
      </c>
      <c r="D12" s="6">
        <v>70400000</v>
      </c>
      <c r="E12" s="6">
        <f t="shared" si="1"/>
        <v>7040000</v>
      </c>
      <c r="F12" s="6">
        <f t="shared" si="2"/>
        <v>95040000</v>
      </c>
      <c r="G12" s="7">
        <v>114400000</v>
      </c>
      <c r="H12" s="7">
        <f t="shared" si="3"/>
        <v>115000000</v>
      </c>
      <c r="I12" s="6">
        <f t="shared" si="4"/>
        <v>21296296.296296295</v>
      </c>
      <c r="J12" s="6">
        <f t="shared" si="5"/>
        <v>85185185.185185179</v>
      </c>
      <c r="K12" s="10">
        <f t="shared" si="6"/>
        <v>8518518.5185185187</v>
      </c>
      <c r="L12" s="14">
        <f t="shared" si="7"/>
        <v>115000000</v>
      </c>
      <c r="M12" s="17">
        <f t="shared" si="8"/>
        <v>19259259.259259257</v>
      </c>
      <c r="N12" s="6">
        <f t="shared" si="9"/>
        <v>77037037.03703703</v>
      </c>
      <c r="O12" s="10">
        <f t="shared" si="10"/>
        <v>7703703.7037037034</v>
      </c>
      <c r="P12" s="14">
        <f t="shared" si="11"/>
        <v>104000000</v>
      </c>
      <c r="Q12" s="23">
        <f t="shared" si="0"/>
        <v>103500000</v>
      </c>
      <c r="R12" s="17">
        <f t="shared" si="12"/>
        <v>17407407.407407407</v>
      </c>
      <c r="S12" s="6">
        <f t="shared" si="13"/>
        <v>69629629.629629627</v>
      </c>
      <c r="T12" s="10">
        <f t="shared" si="14"/>
        <v>6962962.9629629627</v>
      </c>
      <c r="U12" s="14">
        <f t="shared" si="15"/>
        <v>94000000</v>
      </c>
      <c r="V12" s="23">
        <f t="shared" si="16"/>
        <v>93600000</v>
      </c>
      <c r="W12" s="17">
        <f t="shared" si="17"/>
        <v>15740740.740740741</v>
      </c>
      <c r="X12" s="6">
        <f t="shared" si="18"/>
        <v>62962962.962962963</v>
      </c>
      <c r="Y12" s="10">
        <f t="shared" si="19"/>
        <v>6296296.2962962957</v>
      </c>
      <c r="Z12" s="14">
        <f t="shared" si="20"/>
        <v>85000000</v>
      </c>
      <c r="AA12" s="23">
        <f t="shared" si="21"/>
        <v>84600000</v>
      </c>
      <c r="AB12" s="17">
        <f t="shared" si="22"/>
        <v>14259259.259259259</v>
      </c>
      <c r="AC12" s="6">
        <f t="shared" si="23"/>
        <v>57037037.037037037</v>
      </c>
      <c r="AD12" s="10">
        <f t="shared" si="27"/>
        <v>5703703.7037037034</v>
      </c>
      <c r="AE12" s="14">
        <f t="shared" si="24"/>
        <v>77000000</v>
      </c>
      <c r="AF12" s="23">
        <f t="shared" si="25"/>
        <v>76500000</v>
      </c>
      <c r="AG12" s="17">
        <f>AJ12*(C12/F12)</f>
        <v>14074074.074074073</v>
      </c>
      <c r="AH12" s="6">
        <f>AJ12*(D12/F12)</f>
        <v>56296296.296296291</v>
      </c>
      <c r="AI12" s="10">
        <f>AJ12*(E12/F12)</f>
        <v>5629629.6296296297</v>
      </c>
      <c r="AJ12" s="14">
        <v>76000000</v>
      </c>
      <c r="AK12" s="12">
        <v>75582000</v>
      </c>
      <c r="AL12" s="8">
        <f t="shared" si="26"/>
        <v>76000000</v>
      </c>
    </row>
    <row r="13" spans="1:38" x14ac:dyDescent="0.3">
      <c r="A13" s="35">
        <v>11</v>
      </c>
      <c r="B13" s="35">
        <v>1022</v>
      </c>
      <c r="C13" s="6">
        <v>15900000</v>
      </c>
      <c r="D13" s="6">
        <v>63600000</v>
      </c>
      <c r="E13" s="6">
        <f t="shared" si="1"/>
        <v>6360000</v>
      </c>
      <c r="F13" s="6">
        <f t="shared" si="2"/>
        <v>85860000</v>
      </c>
      <c r="G13" s="7">
        <v>103350000</v>
      </c>
      <c r="H13" s="7">
        <f t="shared" si="3"/>
        <v>104000000</v>
      </c>
      <c r="I13" s="6">
        <f t="shared" si="4"/>
        <v>19259259.259259257</v>
      </c>
      <c r="J13" s="6">
        <f t="shared" si="5"/>
        <v>77037037.03703703</v>
      </c>
      <c r="K13" s="10">
        <f t="shared" si="6"/>
        <v>7703703.7037037034</v>
      </c>
      <c r="L13" s="14">
        <f t="shared" si="7"/>
        <v>103999999.99999999</v>
      </c>
      <c r="M13" s="17">
        <f t="shared" si="8"/>
        <v>17407407.407407407</v>
      </c>
      <c r="N13" s="6">
        <f t="shared" si="9"/>
        <v>69629629.629629627</v>
      </c>
      <c r="O13" s="10">
        <f t="shared" si="10"/>
        <v>6962962.9629629627</v>
      </c>
      <c r="P13" s="14">
        <f t="shared" si="11"/>
        <v>94000000</v>
      </c>
      <c r="Q13" s="23">
        <f t="shared" si="0"/>
        <v>93599999.999999985</v>
      </c>
      <c r="R13" s="17">
        <f t="shared" si="12"/>
        <v>15740740.740740741</v>
      </c>
      <c r="S13" s="6">
        <f t="shared" si="13"/>
        <v>62962962.962962963</v>
      </c>
      <c r="T13" s="10">
        <f t="shared" si="14"/>
        <v>6296296.2962962957</v>
      </c>
      <c r="U13" s="14">
        <f t="shared" si="15"/>
        <v>85000000</v>
      </c>
      <c r="V13" s="23">
        <f t="shared" si="16"/>
        <v>84600000</v>
      </c>
      <c r="W13" s="17">
        <f t="shared" si="17"/>
        <v>14259259.259259259</v>
      </c>
      <c r="X13" s="6">
        <f t="shared" si="18"/>
        <v>57037037.037037037</v>
      </c>
      <c r="Y13" s="10">
        <f t="shared" si="19"/>
        <v>5703703.7037037034</v>
      </c>
      <c r="Z13" s="14">
        <f t="shared" si="20"/>
        <v>77000000</v>
      </c>
      <c r="AA13" s="23">
        <f t="shared" si="21"/>
        <v>76500000</v>
      </c>
      <c r="AB13" s="17">
        <f t="shared" si="22"/>
        <v>12962962.962962963</v>
      </c>
      <c r="AC13" s="6">
        <f t="shared" si="23"/>
        <v>51851851.851851851</v>
      </c>
      <c r="AD13" s="10">
        <f t="shared" si="27"/>
        <v>5185185.1851851847</v>
      </c>
      <c r="AE13" s="14">
        <f t="shared" si="24"/>
        <v>70000000</v>
      </c>
      <c r="AF13" s="23">
        <f t="shared" si="25"/>
        <v>69300000</v>
      </c>
      <c r="AG13" s="17">
        <f>AJ13*(C13/F13)</f>
        <v>12037037.037037035</v>
      </c>
      <c r="AH13" s="6">
        <f>AJ13*(D13/F13)</f>
        <v>48148148.148148142</v>
      </c>
      <c r="AI13" s="10">
        <f>AJ13*(E13/F13)</f>
        <v>4814814.8148148144</v>
      </c>
      <c r="AJ13" s="14">
        <v>65000000</v>
      </c>
      <c r="AK13" s="12">
        <v>64600000</v>
      </c>
      <c r="AL13" s="8">
        <f t="shared" si="26"/>
        <v>65000000</v>
      </c>
    </row>
    <row r="14" spans="1:38" x14ac:dyDescent="0.3">
      <c r="A14" s="35">
        <v>12</v>
      </c>
      <c r="B14" s="35">
        <v>1202</v>
      </c>
      <c r="C14" s="6">
        <v>15580000</v>
      </c>
      <c r="D14" s="6">
        <v>62320000</v>
      </c>
      <c r="E14" s="6">
        <f t="shared" si="1"/>
        <v>6232000</v>
      </c>
      <c r="F14" s="6">
        <f t="shared" si="2"/>
        <v>84132000</v>
      </c>
      <c r="G14" s="7">
        <v>101270000</v>
      </c>
      <c r="H14" s="7">
        <f t="shared" si="3"/>
        <v>102000000</v>
      </c>
      <c r="I14" s="6">
        <f t="shared" si="4"/>
        <v>18888888.888888888</v>
      </c>
      <c r="J14" s="6">
        <f t="shared" si="5"/>
        <v>75555555.555555552</v>
      </c>
      <c r="K14" s="10">
        <f>H14*(E14/F14)-1</f>
        <v>7555554.555555555</v>
      </c>
      <c r="L14" s="14">
        <f>SUM(I14:K14)+1</f>
        <v>102000000</v>
      </c>
      <c r="M14" s="17">
        <f t="shared" si="8"/>
        <v>17037037.037037037</v>
      </c>
      <c r="N14" s="6">
        <f t="shared" si="9"/>
        <v>68148148.148148149</v>
      </c>
      <c r="O14" s="10">
        <f t="shared" si="10"/>
        <v>6814814.8148148144</v>
      </c>
      <c r="P14" s="14">
        <f t="shared" si="11"/>
        <v>92000000</v>
      </c>
      <c r="Q14" s="23">
        <f t="shared" si="0"/>
        <v>91800000</v>
      </c>
      <c r="R14" s="17">
        <f t="shared" si="12"/>
        <v>15370370.370370369</v>
      </c>
      <c r="S14" s="6">
        <f t="shared" si="13"/>
        <v>61481481.481481478</v>
      </c>
      <c r="T14" s="10">
        <f>U14*(E14/F14)+1</f>
        <v>6148149.1481481474</v>
      </c>
      <c r="U14" s="14">
        <f t="shared" si="15"/>
        <v>83000000</v>
      </c>
      <c r="V14" s="23">
        <f t="shared" si="16"/>
        <v>82800000</v>
      </c>
      <c r="W14" s="17">
        <f t="shared" si="17"/>
        <v>13888888.888888888</v>
      </c>
      <c r="X14" s="6">
        <f t="shared" si="18"/>
        <v>55555555.555555552</v>
      </c>
      <c r="Y14" s="10">
        <f>Z14*(E14/F14)-1</f>
        <v>5555554.555555555</v>
      </c>
      <c r="Z14" s="14">
        <f t="shared" si="20"/>
        <v>75000000</v>
      </c>
      <c r="AA14" s="23">
        <f t="shared" si="21"/>
        <v>74700000</v>
      </c>
      <c r="AB14" s="17">
        <f t="shared" si="22"/>
        <v>12592592.592592591</v>
      </c>
      <c r="AC14" s="6">
        <f t="shared" si="23"/>
        <v>50370370.370370366</v>
      </c>
      <c r="AD14" s="10">
        <f t="shared" si="27"/>
        <v>5037037.0370370364</v>
      </c>
      <c r="AE14" s="14">
        <f t="shared" si="24"/>
        <v>68000000</v>
      </c>
      <c r="AF14" s="23">
        <f t="shared" si="25"/>
        <v>67500000</v>
      </c>
      <c r="AG14" s="17">
        <f>AJ14*(C14/F14)</f>
        <v>12037037.037037035</v>
      </c>
      <c r="AH14" s="6">
        <f>AJ14*(D14/F14)</f>
        <v>48148148.148148142</v>
      </c>
      <c r="AI14" s="10">
        <f>AJ14*(E14/F14)</f>
        <v>4814814.8148148144</v>
      </c>
      <c r="AJ14" s="14">
        <v>65000000</v>
      </c>
      <c r="AK14" s="12">
        <v>64600000</v>
      </c>
      <c r="AL14" s="8">
        <f t="shared" si="26"/>
        <v>65000000</v>
      </c>
    </row>
    <row r="15" spans="1:38" x14ac:dyDescent="0.3">
      <c r="A15" s="35">
        <v>13</v>
      </c>
      <c r="B15" s="35">
        <v>1306</v>
      </c>
      <c r="C15" s="6">
        <v>14660000</v>
      </c>
      <c r="D15" s="6">
        <v>58640000</v>
      </c>
      <c r="E15" s="6">
        <f t="shared" si="1"/>
        <v>5864000</v>
      </c>
      <c r="F15" s="6">
        <f t="shared" si="2"/>
        <v>79164000</v>
      </c>
      <c r="G15" s="7">
        <v>95290000</v>
      </c>
      <c r="H15" s="7">
        <f t="shared" si="3"/>
        <v>96000000</v>
      </c>
      <c r="I15" s="6">
        <f t="shared" si="4"/>
        <v>17777777.777777776</v>
      </c>
      <c r="J15" s="6">
        <f t="shared" si="5"/>
        <v>71111111.111111104</v>
      </c>
      <c r="K15" s="10">
        <f t="shared" si="6"/>
        <v>7111111.111111111</v>
      </c>
      <c r="L15" s="14">
        <f t="shared" si="7"/>
        <v>95999999.999999985</v>
      </c>
      <c r="M15" s="17">
        <f t="shared" si="8"/>
        <v>16111111.11111111</v>
      </c>
      <c r="N15" s="6">
        <f t="shared" si="9"/>
        <v>64444444.44444444</v>
      </c>
      <c r="O15" s="10">
        <f>P15*(E15/F15)</f>
        <v>6444444.444444444</v>
      </c>
      <c r="P15" s="14">
        <f t="shared" si="11"/>
        <v>87000000</v>
      </c>
      <c r="Q15" s="23">
        <f t="shared" si="0"/>
        <v>86399999.999999985</v>
      </c>
      <c r="R15" s="17">
        <f t="shared" si="12"/>
        <v>14629629.629629629</v>
      </c>
      <c r="S15" s="6">
        <f t="shared" si="13"/>
        <v>58518518.518518515</v>
      </c>
      <c r="T15" s="10">
        <f>U15*(E15/F15)-1</f>
        <v>5851850.8518518517</v>
      </c>
      <c r="U15" s="14">
        <f t="shared" si="15"/>
        <v>79000000</v>
      </c>
      <c r="V15" s="23">
        <f t="shared" si="16"/>
        <v>78300000</v>
      </c>
      <c r="W15" s="17">
        <f t="shared" si="17"/>
        <v>13333333.333333332</v>
      </c>
      <c r="X15" s="6">
        <f t="shared" si="18"/>
        <v>53333333.333333328</v>
      </c>
      <c r="Y15" s="10">
        <f>Z15*(E15/F15)+1</f>
        <v>5333334.333333333</v>
      </c>
      <c r="Z15" s="14">
        <f>ROUNDUP(AA15,-6)</f>
        <v>72000000</v>
      </c>
      <c r="AA15" s="23">
        <f t="shared" si="21"/>
        <v>71100000</v>
      </c>
      <c r="AB15" s="17">
        <f t="shared" si="22"/>
        <v>12037037.037037035</v>
      </c>
      <c r="AC15" s="6">
        <f t="shared" si="23"/>
        <v>48148148.148148142</v>
      </c>
      <c r="AD15" s="10">
        <f t="shared" si="27"/>
        <v>4814814.8148148144</v>
      </c>
      <c r="AE15" s="14">
        <f t="shared" si="24"/>
        <v>65000000</v>
      </c>
      <c r="AF15" s="23">
        <f t="shared" si="25"/>
        <v>64800000</v>
      </c>
      <c r="AG15" s="17">
        <f>AJ15*(C15/F15)</f>
        <v>11666666.666666666</v>
      </c>
      <c r="AH15" s="6">
        <f>AJ15*(D15/F15)</f>
        <v>46666666.666666664</v>
      </c>
      <c r="AI15" s="10">
        <f>AJ15*(E15/F15)-1</f>
        <v>4666665.666666666</v>
      </c>
      <c r="AJ15" s="14">
        <v>63000000</v>
      </c>
      <c r="AK15" s="12">
        <v>62662000</v>
      </c>
      <c r="AL15" s="8">
        <f t="shared" si="26"/>
        <v>63000000</v>
      </c>
    </row>
    <row r="16" spans="1:38" x14ac:dyDescent="0.3">
      <c r="A16" s="35">
        <v>14</v>
      </c>
      <c r="B16" s="35">
        <v>1402</v>
      </c>
      <c r="C16" s="6">
        <v>15580000</v>
      </c>
      <c r="D16" s="6">
        <v>62320000</v>
      </c>
      <c r="E16" s="6">
        <f t="shared" si="1"/>
        <v>6232000</v>
      </c>
      <c r="F16" s="6">
        <f t="shared" si="2"/>
        <v>84132000</v>
      </c>
      <c r="G16" s="7">
        <v>101270000</v>
      </c>
      <c r="H16" s="7">
        <f t="shared" si="3"/>
        <v>102000000</v>
      </c>
      <c r="I16" s="6">
        <f t="shared" si="4"/>
        <v>18888888.888888888</v>
      </c>
      <c r="J16" s="6">
        <f t="shared" si="5"/>
        <v>75555555.555555552</v>
      </c>
      <c r="K16" s="10">
        <f>H16*(E16/F16)-1</f>
        <v>7555554.555555555</v>
      </c>
      <c r="L16" s="14">
        <f>SUM(I16:K16)+1</f>
        <v>102000000</v>
      </c>
      <c r="M16" s="17">
        <f t="shared" si="8"/>
        <v>17037037.037037037</v>
      </c>
      <c r="N16" s="6">
        <f t="shared" si="9"/>
        <v>68148148.148148149</v>
      </c>
      <c r="O16" s="10">
        <f t="shared" si="10"/>
        <v>6814814.8148148144</v>
      </c>
      <c r="P16" s="14">
        <f t="shared" si="11"/>
        <v>92000000</v>
      </c>
      <c r="Q16" s="23">
        <f t="shared" si="0"/>
        <v>91800000</v>
      </c>
      <c r="R16" s="17">
        <f t="shared" si="12"/>
        <v>15370370.370370369</v>
      </c>
      <c r="S16" s="6">
        <f t="shared" si="13"/>
        <v>61481481.481481478</v>
      </c>
      <c r="T16" s="10">
        <f>U16*(E16/F16)+1</f>
        <v>6148149.1481481474</v>
      </c>
      <c r="U16" s="14">
        <f t="shared" si="15"/>
        <v>83000000</v>
      </c>
      <c r="V16" s="23">
        <f t="shared" si="16"/>
        <v>82800000</v>
      </c>
      <c r="W16" s="17">
        <f t="shared" si="17"/>
        <v>13888888.888888888</v>
      </c>
      <c r="X16" s="6">
        <f t="shared" si="18"/>
        <v>55555555.555555552</v>
      </c>
      <c r="Y16" s="10">
        <f>Z16*(E16/F16)-1</f>
        <v>5555554.555555555</v>
      </c>
      <c r="Z16" s="14">
        <f t="shared" si="20"/>
        <v>75000000</v>
      </c>
      <c r="AA16" s="23">
        <f t="shared" si="21"/>
        <v>74700000</v>
      </c>
      <c r="AB16" s="17">
        <f t="shared" si="22"/>
        <v>12592592.592592591</v>
      </c>
      <c r="AC16" s="6">
        <f t="shared" si="23"/>
        <v>50370370.370370366</v>
      </c>
      <c r="AD16" s="10">
        <f t="shared" si="27"/>
        <v>5037037.0370370364</v>
      </c>
      <c r="AE16" s="14">
        <f t="shared" si="24"/>
        <v>68000000</v>
      </c>
      <c r="AF16" s="23">
        <f t="shared" si="25"/>
        <v>67500000</v>
      </c>
      <c r="AG16" s="17">
        <f>AJ16*(C16/F16)</f>
        <v>12407407.407407407</v>
      </c>
      <c r="AH16" s="6">
        <f>AJ16*(D16/F16)</f>
        <v>49629629.629629627</v>
      </c>
      <c r="AI16" s="10">
        <f>AJ16*(E16/F16)</f>
        <v>4962962.9629629627</v>
      </c>
      <c r="AJ16" s="14">
        <v>67000000</v>
      </c>
      <c r="AK16" s="12">
        <v>66538000</v>
      </c>
      <c r="AL16" s="8">
        <f t="shared" si="26"/>
        <v>67000000</v>
      </c>
    </row>
    <row r="17" spans="1:38" x14ac:dyDescent="0.3">
      <c r="A17" s="35">
        <v>15</v>
      </c>
      <c r="B17" s="35">
        <v>1412</v>
      </c>
      <c r="C17" s="6">
        <v>18160000</v>
      </c>
      <c r="D17" s="6">
        <v>72640000</v>
      </c>
      <c r="E17" s="6">
        <f t="shared" si="1"/>
        <v>7264000</v>
      </c>
      <c r="F17" s="6">
        <f t="shared" si="2"/>
        <v>98064000</v>
      </c>
      <c r="G17" s="7">
        <v>118040000</v>
      </c>
      <c r="H17" s="7">
        <f t="shared" si="3"/>
        <v>119000000</v>
      </c>
      <c r="I17" s="6">
        <f t="shared" si="4"/>
        <v>22037037.037037037</v>
      </c>
      <c r="J17" s="6">
        <f t="shared" si="5"/>
        <v>88148148.148148149</v>
      </c>
      <c r="K17" s="10">
        <f t="shared" si="6"/>
        <v>8814814.8148148134</v>
      </c>
      <c r="L17" s="14">
        <f t="shared" si="7"/>
        <v>119000000</v>
      </c>
      <c r="M17" s="17">
        <f t="shared" si="8"/>
        <v>20000000</v>
      </c>
      <c r="N17" s="6">
        <f t="shared" si="9"/>
        <v>80000000</v>
      </c>
      <c r="O17" s="10">
        <f t="shared" si="10"/>
        <v>8000000</v>
      </c>
      <c r="P17" s="14">
        <f t="shared" si="11"/>
        <v>108000000</v>
      </c>
      <c r="Q17" s="23">
        <f t="shared" si="0"/>
        <v>107100000</v>
      </c>
      <c r="R17" s="17">
        <f t="shared" si="12"/>
        <v>18148148.148148146</v>
      </c>
      <c r="S17" s="6">
        <f t="shared" si="13"/>
        <v>72592592.592592582</v>
      </c>
      <c r="T17" s="10">
        <f t="shared" si="14"/>
        <v>7259259.2592592584</v>
      </c>
      <c r="U17" s="14">
        <f t="shared" si="15"/>
        <v>98000000</v>
      </c>
      <c r="V17" s="23">
        <f t="shared" si="16"/>
        <v>97200000</v>
      </c>
      <c r="W17" s="17">
        <f t="shared" si="17"/>
        <v>16481481.481481481</v>
      </c>
      <c r="X17" s="6">
        <f t="shared" si="18"/>
        <v>65925925.925925925</v>
      </c>
      <c r="Y17" s="10">
        <f t="shared" si="19"/>
        <v>6592592.5925925924</v>
      </c>
      <c r="Z17" s="14">
        <f t="shared" si="20"/>
        <v>89000000</v>
      </c>
      <c r="AA17" s="23">
        <f t="shared" si="21"/>
        <v>88200000</v>
      </c>
      <c r="AB17" s="17">
        <f t="shared" si="22"/>
        <v>15000000</v>
      </c>
      <c r="AC17" s="6">
        <f t="shared" si="23"/>
        <v>60000000</v>
      </c>
      <c r="AD17" s="10">
        <f t="shared" si="27"/>
        <v>6000000</v>
      </c>
      <c r="AE17" s="14">
        <f t="shared" si="24"/>
        <v>81000000</v>
      </c>
      <c r="AF17" s="23">
        <f t="shared" si="25"/>
        <v>80100000</v>
      </c>
      <c r="AG17" s="17">
        <f>AJ17*(C17/F17)</f>
        <v>14444444.444444444</v>
      </c>
      <c r="AH17" s="6">
        <f>AJ17*(D17/F17)</f>
        <v>57777777.777777776</v>
      </c>
      <c r="AI17" s="10">
        <f>AJ17*(E17/F17)</f>
        <v>5777777.7777777771</v>
      </c>
      <c r="AJ17" s="14">
        <v>78000000</v>
      </c>
      <c r="AK17" s="12">
        <v>77520000</v>
      </c>
      <c r="AL17" s="8">
        <f t="shared" si="26"/>
        <v>78000000</v>
      </c>
    </row>
    <row r="18" spans="1:38" x14ac:dyDescent="0.3">
      <c r="A18" s="35">
        <v>16</v>
      </c>
      <c r="B18" s="35">
        <v>1415</v>
      </c>
      <c r="C18" s="6">
        <v>14960000</v>
      </c>
      <c r="D18" s="6">
        <v>59840000</v>
      </c>
      <c r="E18" s="6">
        <f t="shared" si="1"/>
        <v>5984000</v>
      </c>
      <c r="F18" s="6">
        <f t="shared" si="2"/>
        <v>80784000</v>
      </c>
      <c r="G18" s="7">
        <v>97240000</v>
      </c>
      <c r="H18" s="7">
        <f t="shared" si="3"/>
        <v>98000000</v>
      </c>
      <c r="I18" s="6">
        <f t="shared" si="4"/>
        <v>18148148.148148146</v>
      </c>
      <c r="J18" s="6">
        <f t="shared" si="5"/>
        <v>72592592.592592582</v>
      </c>
      <c r="K18" s="10">
        <f t="shared" si="6"/>
        <v>7259259.2592592584</v>
      </c>
      <c r="L18" s="14">
        <f t="shared" si="7"/>
        <v>97999999.999999985</v>
      </c>
      <c r="M18" s="17">
        <f t="shared" si="8"/>
        <v>16481481.481481481</v>
      </c>
      <c r="N18" s="6">
        <f t="shared" si="9"/>
        <v>65925925.925925925</v>
      </c>
      <c r="O18" s="10">
        <f t="shared" si="10"/>
        <v>6592592.5925925924</v>
      </c>
      <c r="P18" s="14">
        <f t="shared" si="11"/>
        <v>89000000</v>
      </c>
      <c r="Q18" s="23">
        <f t="shared" si="0"/>
        <v>88199999.999999985</v>
      </c>
      <c r="R18" s="17">
        <f t="shared" si="12"/>
        <v>15000000</v>
      </c>
      <c r="S18" s="6">
        <f t="shared" si="13"/>
        <v>60000000</v>
      </c>
      <c r="T18" s="10">
        <f t="shared" si="14"/>
        <v>6000000</v>
      </c>
      <c r="U18" s="14">
        <f t="shared" si="15"/>
        <v>81000000</v>
      </c>
      <c r="V18" s="23">
        <f t="shared" si="16"/>
        <v>80100000</v>
      </c>
      <c r="W18" s="17">
        <f t="shared" si="17"/>
        <v>13518518.518518519</v>
      </c>
      <c r="X18" s="6">
        <f t="shared" si="18"/>
        <v>54074074.074074075</v>
      </c>
      <c r="Y18" s="10">
        <f t="shared" si="19"/>
        <v>5407407.4074074067</v>
      </c>
      <c r="Z18" s="14">
        <f t="shared" si="20"/>
        <v>73000000</v>
      </c>
      <c r="AA18" s="23">
        <f t="shared" si="21"/>
        <v>72900000</v>
      </c>
      <c r="AB18" s="17">
        <f t="shared" si="22"/>
        <v>12222222.222222222</v>
      </c>
      <c r="AC18" s="6">
        <f t="shared" si="23"/>
        <v>48888888.888888888</v>
      </c>
      <c r="AD18" s="10">
        <f t="shared" si="27"/>
        <v>4888888.888888889</v>
      </c>
      <c r="AE18" s="14">
        <f t="shared" si="24"/>
        <v>66000000</v>
      </c>
      <c r="AF18" s="23">
        <f t="shared" si="25"/>
        <v>65700000</v>
      </c>
      <c r="AG18" s="17">
        <f>AJ18*(C18/F18)</f>
        <v>11666666.666666666</v>
      </c>
      <c r="AH18" s="6">
        <f>AJ18*(D18/F18)</f>
        <v>46666666.666666664</v>
      </c>
      <c r="AI18" s="10">
        <f>AJ18*(E18/F18)-1</f>
        <v>4666665.666666666</v>
      </c>
      <c r="AJ18" s="14">
        <v>63000000</v>
      </c>
      <c r="AK18" s="12">
        <v>62662000</v>
      </c>
      <c r="AL18" s="8">
        <f t="shared" si="26"/>
        <v>63000000</v>
      </c>
    </row>
    <row r="19" spans="1:38" x14ac:dyDescent="0.3">
      <c r="A19" s="35">
        <v>17</v>
      </c>
      <c r="B19" s="35">
        <v>1524</v>
      </c>
      <c r="C19" s="6">
        <v>18520000</v>
      </c>
      <c r="D19" s="6">
        <v>74080000</v>
      </c>
      <c r="E19" s="6">
        <f t="shared" si="1"/>
        <v>7408000</v>
      </c>
      <c r="F19" s="6">
        <f>SUM(C19:E19)</f>
        <v>100008000</v>
      </c>
      <c r="G19" s="7">
        <v>120380000</v>
      </c>
      <c r="H19" s="7">
        <f t="shared" si="3"/>
        <v>121000000</v>
      </c>
      <c r="I19" s="6">
        <f t="shared" si="4"/>
        <v>22407407.407407407</v>
      </c>
      <c r="J19" s="6">
        <f t="shared" si="5"/>
        <v>89629629.629629627</v>
      </c>
      <c r="K19" s="10">
        <f t="shared" si="6"/>
        <v>8962962.9629629627</v>
      </c>
      <c r="L19" s="14">
        <f t="shared" si="7"/>
        <v>121000000</v>
      </c>
      <c r="M19" s="17">
        <f t="shared" si="8"/>
        <v>20185185.185185183</v>
      </c>
      <c r="N19" s="6">
        <f t="shared" si="9"/>
        <v>80740740.740740731</v>
      </c>
      <c r="O19" s="10">
        <f t="shared" si="10"/>
        <v>8074074.0740740737</v>
      </c>
      <c r="P19" s="14">
        <f t="shared" si="11"/>
        <v>109000000</v>
      </c>
      <c r="Q19" s="23">
        <f t="shared" si="0"/>
        <v>108900000</v>
      </c>
      <c r="R19" s="17">
        <f t="shared" si="12"/>
        <v>18333333.333333332</v>
      </c>
      <c r="S19" s="6">
        <f t="shared" si="13"/>
        <v>73333333.333333328</v>
      </c>
      <c r="T19" s="10">
        <f>U19*(E19/F19)+1</f>
        <v>7333334.333333333</v>
      </c>
      <c r="U19" s="14">
        <f t="shared" si="15"/>
        <v>99000000</v>
      </c>
      <c r="V19" s="23">
        <f t="shared" si="16"/>
        <v>98100000</v>
      </c>
      <c r="W19" s="17">
        <f t="shared" si="17"/>
        <v>16666666.666666666</v>
      </c>
      <c r="X19" s="6">
        <f t="shared" si="18"/>
        <v>66666666.666666664</v>
      </c>
      <c r="Y19" s="10">
        <f>Z19*(E19/F19)-1</f>
        <v>6666665.666666666</v>
      </c>
      <c r="Z19" s="14">
        <f t="shared" si="20"/>
        <v>90000000</v>
      </c>
      <c r="AA19" s="23">
        <f t="shared" si="21"/>
        <v>89100000</v>
      </c>
      <c r="AB19" s="17">
        <f t="shared" si="22"/>
        <v>15000000</v>
      </c>
      <c r="AC19" s="6">
        <f t="shared" si="23"/>
        <v>60000000</v>
      </c>
      <c r="AD19" s="10">
        <f t="shared" si="27"/>
        <v>6000000</v>
      </c>
      <c r="AE19" s="14">
        <f t="shared" si="24"/>
        <v>81000000</v>
      </c>
      <c r="AF19" s="23">
        <f t="shared" si="25"/>
        <v>81000000</v>
      </c>
      <c r="AG19" s="17">
        <f>AJ19*(C19/F19)</f>
        <v>14814814.814814813</v>
      </c>
      <c r="AH19" s="6">
        <f>AJ19*(D19/F19)</f>
        <v>59259259.259259254</v>
      </c>
      <c r="AI19" s="10">
        <f>AJ19*(E19/F19)</f>
        <v>5925925.9259259254</v>
      </c>
      <c r="AJ19" s="14">
        <v>80000000</v>
      </c>
      <c r="AK19" s="12">
        <v>79458000</v>
      </c>
      <c r="AL19" s="8">
        <f t="shared" si="26"/>
        <v>80000000</v>
      </c>
    </row>
    <row r="20" spans="1:38" ht="17.25" thickBot="1" x14ac:dyDescent="0.35">
      <c r="A20" s="27" t="s">
        <v>5</v>
      </c>
      <c r="B20" s="28"/>
      <c r="C20" s="5">
        <f>SUM(C3:C19)</f>
        <v>264860000</v>
      </c>
      <c r="D20" s="5">
        <f t="shared" ref="D20:G20" si="28">SUM(D3:D19)</f>
        <v>1059440000</v>
      </c>
      <c r="E20" s="5">
        <f t="shared" si="28"/>
        <v>105944000</v>
      </c>
      <c r="F20" s="5">
        <f t="shared" si="28"/>
        <v>1430244000</v>
      </c>
      <c r="G20" s="8">
        <f t="shared" si="28"/>
        <v>1721590000</v>
      </c>
      <c r="H20" s="8">
        <f>SUM(H3:H19)</f>
        <v>1734000000</v>
      </c>
      <c r="I20" s="5">
        <f>SUM(I3:I19)</f>
        <v>321111111.11111104</v>
      </c>
      <c r="J20" s="5">
        <f t="shared" ref="J20" si="29">SUM(J3:J19)</f>
        <v>1284444444.4444442</v>
      </c>
      <c r="K20" s="18">
        <f t="shared" ref="K20" si="30">SUM(K3:K19)</f>
        <v>128444445.44444442</v>
      </c>
      <c r="L20" s="19">
        <f t="shared" ref="L20" si="31">SUM(L3:L19)</f>
        <v>1734000000</v>
      </c>
      <c r="M20" s="20">
        <f>SUM(M3:M19)</f>
        <v>290555555.55555558</v>
      </c>
      <c r="N20" s="5">
        <f t="shared" ref="N20" si="32">SUM(N3:N19)</f>
        <v>1162222222.2222223</v>
      </c>
      <c r="O20" s="10">
        <f>SUM(O3:O19)</f>
        <v>116222222.22222222</v>
      </c>
      <c r="P20" s="19">
        <f>SUM(P3:P19)</f>
        <v>1569000000</v>
      </c>
      <c r="Q20" s="24">
        <f>SUM(Q3:Q19)</f>
        <v>1560600000</v>
      </c>
      <c r="R20" s="17">
        <f>SUM(R3:R19)</f>
        <v>262777777.77777776</v>
      </c>
      <c r="S20" s="6">
        <f t="shared" ref="S20:T20" si="33">SUM(S3:S19)</f>
        <v>1051111111.111111</v>
      </c>
      <c r="T20" s="10">
        <f t="shared" si="33"/>
        <v>105111113.11111109</v>
      </c>
      <c r="U20" s="15">
        <f>SUM(U3:U19)</f>
        <v>1419000000</v>
      </c>
      <c r="V20" s="24">
        <f>SUM(V3:V19)</f>
        <v>1412100000</v>
      </c>
      <c r="W20" s="20">
        <f>SUM(W3:W19)</f>
        <v>237777777.77777779</v>
      </c>
      <c r="X20" s="5">
        <f t="shared" ref="X20:Y20" si="34">SUM(X3:X19)</f>
        <v>951111111.11111116</v>
      </c>
      <c r="Y20" s="18">
        <f t="shared" si="34"/>
        <v>95111111.111111104</v>
      </c>
      <c r="Z20" s="19">
        <f>SUM(Z3:Z19)</f>
        <v>1284000000</v>
      </c>
      <c r="AA20" s="24">
        <f>SUM(AA3:AA19)</f>
        <v>1277100000</v>
      </c>
      <c r="AB20" s="17">
        <f>SUM(AB3:AB19)</f>
        <v>215555555.55555555</v>
      </c>
      <c r="AC20" s="6">
        <f t="shared" ref="AC20:AD20" si="35">SUM(AC3:AC19)</f>
        <v>862222222.22222221</v>
      </c>
      <c r="AD20" s="10">
        <f t="shared" si="35"/>
        <v>86222218.222222209</v>
      </c>
      <c r="AE20" s="15">
        <f>SUM(AE3:AE19)</f>
        <v>1164000000</v>
      </c>
      <c r="AF20" s="23">
        <f t="shared" ref="AF20" si="36">AA20*0.9</f>
        <v>1149390000</v>
      </c>
      <c r="AG20" s="17">
        <f>SUM(AG3:AG19)</f>
        <v>206481481.48148143</v>
      </c>
      <c r="AH20" s="6">
        <f t="shared" ref="AH20" si="37">SUM(AH3:AH19)</f>
        <v>825925925.92592573</v>
      </c>
      <c r="AI20" s="10">
        <f>SUM(AI3:AI19)-2</f>
        <v>82592589.592592582</v>
      </c>
      <c r="AJ20" s="15">
        <v>1115000000</v>
      </c>
      <c r="AK20" s="12">
        <f>SUM(AK3:AK19)</f>
        <v>1105952000</v>
      </c>
      <c r="AL20" s="8">
        <f>SUM(AL3:AL19)</f>
        <v>1115000000</v>
      </c>
    </row>
    <row r="21" spans="1:38" x14ac:dyDescent="0.3">
      <c r="L21" s="1"/>
      <c r="Q21" s="21"/>
    </row>
    <row r="22" spans="1:38" ht="17.25" thickBot="1" x14ac:dyDescent="0.35">
      <c r="U22">
        <f>1415000000*0.9</f>
        <v>1273500000</v>
      </c>
    </row>
    <row r="23" spans="1:38" x14ac:dyDescent="0.3">
      <c r="B23" s="36" t="s">
        <v>35</v>
      </c>
      <c r="C23" s="37" t="s">
        <v>32</v>
      </c>
      <c r="D23" s="37" t="s">
        <v>33</v>
      </c>
      <c r="E23" s="37" t="s">
        <v>23</v>
      </c>
      <c r="F23" s="37" t="s">
        <v>25</v>
      </c>
      <c r="G23" s="37" t="s">
        <v>28</v>
      </c>
      <c r="H23" s="38" t="s">
        <v>30</v>
      </c>
    </row>
    <row r="24" spans="1:38" x14ac:dyDescent="0.3">
      <c r="B24" s="39">
        <v>312</v>
      </c>
      <c r="C24" s="6">
        <v>113000000</v>
      </c>
      <c r="D24" s="6">
        <v>102000000</v>
      </c>
      <c r="E24" s="6">
        <v>92000000</v>
      </c>
      <c r="F24" s="6">
        <v>83000000</v>
      </c>
      <c r="G24" s="6">
        <v>75000000</v>
      </c>
      <c r="H24" s="40">
        <v>72000000</v>
      </c>
      <c r="N24" s="26"/>
    </row>
    <row r="25" spans="1:38" x14ac:dyDescent="0.3">
      <c r="B25" s="39">
        <v>318</v>
      </c>
      <c r="C25" s="6">
        <v>93000000</v>
      </c>
      <c r="D25" s="6">
        <v>84000000</v>
      </c>
      <c r="E25" s="6">
        <v>76000000</v>
      </c>
      <c r="F25" s="6">
        <v>69000000</v>
      </c>
      <c r="G25" s="6">
        <v>63000000</v>
      </c>
      <c r="H25" s="40">
        <v>59000000</v>
      </c>
      <c r="N25" s="26"/>
    </row>
    <row r="26" spans="1:38" x14ac:dyDescent="0.3">
      <c r="B26" s="39">
        <v>323</v>
      </c>
      <c r="C26" s="6">
        <v>98999999.999999985</v>
      </c>
      <c r="D26" s="6">
        <v>90000000</v>
      </c>
      <c r="E26" s="6">
        <v>81000000</v>
      </c>
      <c r="F26" s="6">
        <v>73000000</v>
      </c>
      <c r="G26" s="6">
        <v>66000000</v>
      </c>
      <c r="H26" s="40">
        <v>62000000</v>
      </c>
      <c r="N26" s="26"/>
    </row>
    <row r="27" spans="1:38" x14ac:dyDescent="0.3">
      <c r="B27" s="39">
        <v>421</v>
      </c>
      <c r="C27" s="6">
        <v>98999999.999999985</v>
      </c>
      <c r="D27" s="6">
        <v>90000000</v>
      </c>
      <c r="E27" s="6">
        <v>81000000</v>
      </c>
      <c r="F27" s="6">
        <v>73000000</v>
      </c>
      <c r="G27" s="6">
        <v>66000000</v>
      </c>
      <c r="H27" s="40">
        <v>62000000</v>
      </c>
      <c r="N27" s="26"/>
    </row>
    <row r="28" spans="1:38" x14ac:dyDescent="0.3">
      <c r="B28" s="39">
        <v>422</v>
      </c>
      <c r="C28" s="6">
        <v>98999999.999999985</v>
      </c>
      <c r="D28" s="6">
        <v>90000000</v>
      </c>
      <c r="E28" s="6">
        <v>81000000</v>
      </c>
      <c r="F28" s="6">
        <v>73000000</v>
      </c>
      <c r="G28" s="6">
        <v>66000000</v>
      </c>
      <c r="H28" s="40">
        <v>62000000</v>
      </c>
      <c r="N28" s="26"/>
    </row>
    <row r="29" spans="1:38" x14ac:dyDescent="0.3">
      <c r="B29" s="39">
        <v>503</v>
      </c>
      <c r="C29" s="6">
        <v>96999999.999999985</v>
      </c>
      <c r="D29" s="6">
        <v>88000000</v>
      </c>
      <c r="E29" s="6">
        <v>80000000</v>
      </c>
      <c r="F29" s="6">
        <v>72000000</v>
      </c>
      <c r="G29" s="6">
        <v>65000000</v>
      </c>
      <c r="H29" s="40">
        <v>62000000</v>
      </c>
      <c r="N29" s="26"/>
    </row>
    <row r="30" spans="1:38" x14ac:dyDescent="0.3">
      <c r="B30" s="39">
        <v>506</v>
      </c>
      <c r="C30" s="6">
        <v>91000000</v>
      </c>
      <c r="D30" s="6">
        <v>82000000</v>
      </c>
      <c r="E30" s="6">
        <v>74000000</v>
      </c>
      <c r="F30" s="6">
        <v>67000000</v>
      </c>
      <c r="G30" s="6">
        <v>61000000</v>
      </c>
      <c r="H30" s="40">
        <v>59000000</v>
      </c>
      <c r="N30" s="26"/>
    </row>
    <row r="31" spans="1:38" x14ac:dyDescent="0.3">
      <c r="B31" s="39">
        <v>519</v>
      </c>
      <c r="C31" s="6">
        <v>93000000</v>
      </c>
      <c r="D31" s="6">
        <v>84000000</v>
      </c>
      <c r="E31" s="6">
        <v>76000000</v>
      </c>
      <c r="F31" s="6">
        <v>69000000</v>
      </c>
      <c r="G31" s="6">
        <v>63000000</v>
      </c>
      <c r="H31" s="40">
        <v>59000000</v>
      </c>
      <c r="N31" s="26"/>
    </row>
    <row r="32" spans="1:38" x14ac:dyDescent="0.3">
      <c r="B32" s="39">
        <v>707</v>
      </c>
      <c r="C32" s="6">
        <v>93000000</v>
      </c>
      <c r="D32" s="6">
        <v>84000000</v>
      </c>
      <c r="E32" s="6">
        <v>76000000</v>
      </c>
      <c r="F32" s="6">
        <v>69000000</v>
      </c>
      <c r="G32" s="6">
        <v>63000000</v>
      </c>
      <c r="H32" s="40">
        <v>61000000</v>
      </c>
      <c r="N32" s="26"/>
    </row>
    <row r="33" spans="2:14" x14ac:dyDescent="0.3">
      <c r="B33" s="39">
        <v>812</v>
      </c>
      <c r="C33" s="6">
        <v>115000000</v>
      </c>
      <c r="D33" s="6">
        <v>104000000</v>
      </c>
      <c r="E33" s="6">
        <v>94000000</v>
      </c>
      <c r="F33" s="6">
        <v>85000000</v>
      </c>
      <c r="G33" s="6">
        <v>77000000</v>
      </c>
      <c r="H33" s="40">
        <v>76000000</v>
      </c>
      <c r="N33" s="26"/>
    </row>
    <row r="34" spans="2:14" x14ac:dyDescent="0.3">
      <c r="B34" s="39">
        <v>1022</v>
      </c>
      <c r="C34" s="6">
        <v>103999999.99999999</v>
      </c>
      <c r="D34" s="6">
        <v>94000000</v>
      </c>
      <c r="E34" s="6">
        <v>85000000</v>
      </c>
      <c r="F34" s="6">
        <v>77000000</v>
      </c>
      <c r="G34" s="6">
        <v>70000000</v>
      </c>
      <c r="H34" s="40">
        <v>65000000</v>
      </c>
      <c r="N34" s="26"/>
    </row>
    <row r="35" spans="2:14" x14ac:dyDescent="0.3">
      <c r="B35" s="39">
        <v>1202</v>
      </c>
      <c r="C35" s="6">
        <v>102000000</v>
      </c>
      <c r="D35" s="6">
        <v>92000000</v>
      </c>
      <c r="E35" s="6">
        <v>83000000</v>
      </c>
      <c r="F35" s="6">
        <v>75000000</v>
      </c>
      <c r="G35" s="6">
        <v>68000000</v>
      </c>
      <c r="H35" s="40">
        <v>65000000</v>
      </c>
      <c r="N35" s="26"/>
    </row>
    <row r="36" spans="2:14" x14ac:dyDescent="0.3">
      <c r="B36" s="39">
        <v>1306</v>
      </c>
      <c r="C36" s="6">
        <v>95999999.999999985</v>
      </c>
      <c r="D36" s="6">
        <v>87000000</v>
      </c>
      <c r="E36" s="6">
        <v>79000000</v>
      </c>
      <c r="F36" s="6">
        <v>72000000</v>
      </c>
      <c r="G36" s="6">
        <v>65000000</v>
      </c>
      <c r="H36" s="40">
        <v>63000000</v>
      </c>
      <c r="N36" s="26"/>
    </row>
    <row r="37" spans="2:14" x14ac:dyDescent="0.3">
      <c r="B37" s="39">
        <v>1402</v>
      </c>
      <c r="C37" s="6">
        <v>102000000</v>
      </c>
      <c r="D37" s="6">
        <v>92000000</v>
      </c>
      <c r="E37" s="6">
        <v>83000000</v>
      </c>
      <c r="F37" s="6">
        <v>75000000</v>
      </c>
      <c r="G37" s="6">
        <v>68000000</v>
      </c>
      <c r="H37" s="40">
        <v>67000000</v>
      </c>
      <c r="N37" s="26"/>
    </row>
    <row r="38" spans="2:14" x14ac:dyDescent="0.3">
      <c r="B38" s="39">
        <v>1412</v>
      </c>
      <c r="C38" s="6">
        <v>119000000</v>
      </c>
      <c r="D38" s="6">
        <v>108000000</v>
      </c>
      <c r="E38" s="6">
        <v>98000000</v>
      </c>
      <c r="F38" s="6">
        <v>89000000</v>
      </c>
      <c r="G38" s="6">
        <v>81000000</v>
      </c>
      <c r="H38" s="40">
        <v>78000000</v>
      </c>
      <c r="N38" s="26"/>
    </row>
    <row r="39" spans="2:14" x14ac:dyDescent="0.3">
      <c r="B39" s="39">
        <v>1415</v>
      </c>
      <c r="C39" s="6">
        <v>97999999.999999985</v>
      </c>
      <c r="D39" s="6">
        <v>89000000</v>
      </c>
      <c r="E39" s="6">
        <v>81000000</v>
      </c>
      <c r="F39" s="6">
        <v>73000000</v>
      </c>
      <c r="G39" s="6">
        <v>66000000</v>
      </c>
      <c r="H39" s="40">
        <v>63000000</v>
      </c>
      <c r="N39" s="26"/>
    </row>
    <row r="40" spans="2:14" x14ac:dyDescent="0.3">
      <c r="B40" s="39">
        <v>1524</v>
      </c>
      <c r="C40" s="6">
        <v>121000000</v>
      </c>
      <c r="D40" s="6">
        <v>109000000</v>
      </c>
      <c r="E40" s="6">
        <v>99000000</v>
      </c>
      <c r="F40" s="6">
        <v>90000000</v>
      </c>
      <c r="G40" s="6">
        <v>81000000</v>
      </c>
      <c r="H40" s="40">
        <v>80000000</v>
      </c>
      <c r="N40" s="26"/>
    </row>
    <row r="41" spans="2:14" ht="17.25" thickBot="1" x14ac:dyDescent="0.35">
      <c r="B41" s="41" t="s">
        <v>34</v>
      </c>
      <c r="C41" s="42">
        <v>1734000000</v>
      </c>
      <c r="D41" s="42">
        <v>1569000000</v>
      </c>
      <c r="E41" s="42">
        <v>1419000000</v>
      </c>
      <c r="F41" s="42">
        <v>1284000000</v>
      </c>
      <c r="G41" s="42">
        <v>1164000000</v>
      </c>
      <c r="H41" s="43">
        <v>1115000000</v>
      </c>
    </row>
  </sheetData>
  <mergeCells count="7">
    <mergeCell ref="AB1:AF1"/>
    <mergeCell ref="AG1:AJ1"/>
    <mergeCell ref="A20:B20"/>
    <mergeCell ref="I1:L1"/>
    <mergeCell ref="M1:Q1"/>
    <mergeCell ref="R1:V1"/>
    <mergeCell ref="W1:AA1"/>
  </mergeCells>
  <phoneticPr fontId="2" type="noConversion"/>
  <pageMargins left="0.7" right="0.7" top="0.75" bottom="0.75" header="0.3" footer="0.3"/>
  <pageSetup paperSize="9" orientation="portrait" r:id="rId1"/>
  <ignoredErrors>
    <ignoredError sqref="K14:L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DTS-STAFF</dc:creator>
  <cp:lastModifiedBy>MJ</cp:lastModifiedBy>
  <dcterms:created xsi:type="dcterms:W3CDTF">2024-05-21T05:16:42Z</dcterms:created>
  <dcterms:modified xsi:type="dcterms:W3CDTF">2024-05-21T15:05:39Z</dcterms:modified>
</cp:coreProperties>
</file>