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본부2팀(2025)-공용\4.진행사업\3.담보신탁\22. 달구벌신협\4. 김해 삼계동 코아루 센텀 담보신탁(달구벌신협, 화원 새마을금고, 다사 새마을금고)\★★공매\달구벌신용협동조합\3차\2. 진행\"/>
    </mc:Choice>
  </mc:AlternateContent>
  <xr:revisionPtr revIDLastSave="0" documentId="13_ncr:1_{7A3AE37C-E14F-4EF7-85CD-1F477327269E}" xr6:coauthVersionLast="36" xr6:coauthVersionMax="47" xr10:uidLastSave="{00000000-0000-0000-0000-000000000000}"/>
  <bookViews>
    <workbookView xWindow="-28920" yWindow="-120" windowWidth="29040" windowHeight="15840" xr2:uid="{4A60CB8C-B8E9-4098-AFDB-AD8E03654B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D41" i="1"/>
  <c r="E41" i="1"/>
  <c r="F41" i="1"/>
  <c r="B41" i="1"/>
  <c r="AE20" i="1"/>
  <c r="AG3" i="1"/>
  <c r="AG4" i="1" l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3" i="1"/>
  <c r="G20" i="1"/>
  <c r="D20" i="1"/>
  <c r="E19" i="1"/>
  <c r="F19" i="1"/>
  <c r="C20" i="1"/>
  <c r="E4" i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E12" i="1"/>
  <c r="E13" i="1"/>
  <c r="F13" i="1" s="1"/>
  <c r="E14" i="1"/>
  <c r="E15" i="1"/>
  <c r="F15" i="1" s="1"/>
  <c r="E16" i="1"/>
  <c r="F16" i="1" s="1"/>
  <c r="E17" i="1"/>
  <c r="E18" i="1"/>
  <c r="F18" i="1" s="1"/>
  <c r="E3" i="1"/>
  <c r="K7" i="1" l="1"/>
  <c r="K10" i="1"/>
  <c r="K9" i="1"/>
  <c r="K8" i="1"/>
  <c r="J18" i="1"/>
  <c r="K6" i="1"/>
  <c r="K5" i="1"/>
  <c r="F17" i="1"/>
  <c r="J16" i="1"/>
  <c r="K15" i="1"/>
  <c r="K13" i="1"/>
  <c r="K19" i="1"/>
  <c r="K18" i="1"/>
  <c r="F12" i="1"/>
  <c r="I12" i="1" s="1"/>
  <c r="K16" i="1"/>
  <c r="F14" i="1"/>
  <c r="F3" i="1"/>
  <c r="K3" i="1" s="1"/>
  <c r="J19" i="1"/>
  <c r="AG20" i="1"/>
  <c r="I16" i="1"/>
  <c r="I18" i="1"/>
  <c r="I5" i="1"/>
  <c r="I19" i="1"/>
  <c r="E20" i="1"/>
  <c r="F4" i="1"/>
  <c r="K4" i="1" s="1"/>
  <c r="I15" i="1"/>
  <c r="J15" i="1"/>
  <c r="I13" i="1"/>
  <c r="J13" i="1"/>
  <c r="I10" i="1"/>
  <c r="J10" i="1"/>
  <c r="J9" i="1"/>
  <c r="I9" i="1"/>
  <c r="J8" i="1"/>
  <c r="J7" i="1"/>
  <c r="J6" i="1"/>
  <c r="F11" i="1"/>
  <c r="K11" i="1" s="1"/>
  <c r="I8" i="1"/>
  <c r="J5" i="1"/>
  <c r="I7" i="1"/>
  <c r="I6" i="1"/>
  <c r="H20" i="1"/>
  <c r="I3" i="1" l="1"/>
  <c r="J3" i="1"/>
  <c r="J12" i="1"/>
  <c r="L16" i="1"/>
  <c r="K17" i="1"/>
  <c r="J17" i="1"/>
  <c r="I17" i="1"/>
  <c r="L19" i="1"/>
  <c r="K12" i="1"/>
  <c r="J14" i="1"/>
  <c r="I14" i="1"/>
  <c r="K14" i="1"/>
  <c r="L7" i="1"/>
  <c r="L5" i="1"/>
  <c r="I4" i="1"/>
  <c r="L18" i="1"/>
  <c r="J4" i="1"/>
  <c r="L4" i="1" s="1"/>
  <c r="L10" i="1"/>
  <c r="L8" i="1"/>
  <c r="Q8" i="1" s="1"/>
  <c r="F20" i="1"/>
  <c r="L15" i="1"/>
  <c r="L13" i="1"/>
  <c r="Q13" i="1" s="1"/>
  <c r="L6" i="1"/>
  <c r="I11" i="1"/>
  <c r="J11" i="1"/>
  <c r="L9" i="1"/>
  <c r="L12" i="1" l="1"/>
  <c r="Q12" i="1" s="1"/>
  <c r="L3" i="1"/>
  <c r="Q3" i="1" s="1"/>
  <c r="L17" i="1"/>
  <c r="K20" i="1"/>
  <c r="I20" i="1"/>
  <c r="Q4" i="1"/>
  <c r="Q18" i="1"/>
  <c r="Q17" i="1"/>
  <c r="Q10" i="1"/>
  <c r="Q9" i="1"/>
  <c r="Q6" i="1"/>
  <c r="Q7" i="1"/>
  <c r="Q16" i="1"/>
  <c r="Q15" i="1"/>
  <c r="Q5" i="1"/>
  <c r="Q19" i="1"/>
  <c r="L14" i="1"/>
  <c r="P12" i="1"/>
  <c r="P13" i="1"/>
  <c r="P8" i="1"/>
  <c r="J20" i="1"/>
  <c r="L11" i="1"/>
  <c r="Q11" i="1" s="1"/>
  <c r="P5" i="1" l="1"/>
  <c r="P7" i="1"/>
  <c r="P9" i="1"/>
  <c r="P17" i="1"/>
  <c r="P18" i="1"/>
  <c r="P3" i="1"/>
  <c r="N3" i="1" s="1"/>
  <c r="V12" i="1"/>
  <c r="P19" i="1"/>
  <c r="P15" i="1"/>
  <c r="P16" i="1"/>
  <c r="P6" i="1"/>
  <c r="P10" i="1"/>
  <c r="P4" i="1"/>
  <c r="N15" i="1"/>
  <c r="M15" i="1"/>
  <c r="O6" i="1"/>
  <c r="M6" i="1"/>
  <c r="V6" i="1"/>
  <c r="V5" i="1"/>
  <c r="N5" i="1"/>
  <c r="M5" i="1"/>
  <c r="O5" i="1"/>
  <c r="Q14" i="1"/>
  <c r="O13" i="1"/>
  <c r="V13" i="1"/>
  <c r="O8" i="1"/>
  <c r="V8" i="1"/>
  <c r="O12" i="1"/>
  <c r="M12" i="1"/>
  <c r="N12" i="1"/>
  <c r="N8" i="1"/>
  <c r="M8" i="1"/>
  <c r="M13" i="1"/>
  <c r="N13" i="1"/>
  <c r="P11" i="1"/>
  <c r="L20" i="1"/>
  <c r="N7" i="1" l="1"/>
  <c r="O7" i="1"/>
  <c r="M17" i="1"/>
  <c r="V7" i="1"/>
  <c r="M7" i="1"/>
  <c r="N4" i="1"/>
  <c r="O4" i="1"/>
  <c r="V4" i="1"/>
  <c r="N18" i="1"/>
  <c r="V18" i="1"/>
  <c r="O18" i="1"/>
  <c r="M18" i="1"/>
  <c r="O17" i="1"/>
  <c r="V17" i="1"/>
  <c r="N17" i="1"/>
  <c r="M4" i="1"/>
  <c r="N6" i="1"/>
  <c r="U12" i="1"/>
  <c r="O15" i="1"/>
  <c r="V11" i="1"/>
  <c r="V15" i="1"/>
  <c r="V16" i="1"/>
  <c r="P14" i="1"/>
  <c r="V3" i="1"/>
  <c r="M3" i="1"/>
  <c r="O19" i="1"/>
  <c r="O3" i="1"/>
  <c r="U4" i="1"/>
  <c r="U6" i="1"/>
  <c r="M9" i="1"/>
  <c r="M10" i="1"/>
  <c r="N9" i="1"/>
  <c r="O10" i="1"/>
  <c r="U13" i="1"/>
  <c r="O16" i="1"/>
  <c r="N19" i="1"/>
  <c r="N16" i="1"/>
  <c r="M19" i="1"/>
  <c r="M16" i="1"/>
  <c r="V19" i="1"/>
  <c r="U5" i="1"/>
  <c r="U8" i="1"/>
  <c r="V10" i="1"/>
  <c r="V9" i="1"/>
  <c r="O9" i="1"/>
  <c r="N10" i="1"/>
  <c r="O11" i="1"/>
  <c r="M11" i="1"/>
  <c r="N11" i="1"/>
  <c r="Q20" i="1"/>
  <c r="T6" i="1" l="1"/>
  <c r="U18" i="1"/>
  <c r="U17" i="1"/>
  <c r="R13" i="1"/>
  <c r="U7" i="1"/>
  <c r="S18" i="1"/>
  <c r="O14" i="1"/>
  <c r="O20" i="1" s="1"/>
  <c r="S7" i="1"/>
  <c r="S13" i="1"/>
  <c r="M14" i="1"/>
  <c r="P20" i="1"/>
  <c r="N14" i="1"/>
  <c r="N20" i="1" s="1"/>
  <c r="AA8" i="1"/>
  <c r="Z8" i="1" s="1"/>
  <c r="S5" i="1"/>
  <c r="T8" i="1"/>
  <c r="R6" i="1"/>
  <c r="T5" i="1"/>
  <c r="AA4" i="1"/>
  <c r="U19" i="1"/>
  <c r="U3" i="1"/>
  <c r="R5" i="1"/>
  <c r="V14" i="1"/>
  <c r="U16" i="1"/>
  <c r="T4" i="1"/>
  <c r="U15" i="1"/>
  <c r="S4" i="1"/>
  <c r="U11" i="1"/>
  <c r="U9" i="1"/>
  <c r="AA6" i="1"/>
  <c r="R4" i="1"/>
  <c r="AA5" i="1"/>
  <c r="R18" i="1"/>
  <c r="AA13" i="1"/>
  <c r="R8" i="1"/>
  <c r="T13" i="1"/>
  <c r="S8" i="1"/>
  <c r="S6" i="1"/>
  <c r="U10" i="1"/>
  <c r="AA12" i="1"/>
  <c r="S12" i="1"/>
  <c r="R12" i="1"/>
  <c r="T12" i="1"/>
  <c r="M20" i="1"/>
  <c r="T7" i="1" l="1"/>
  <c r="V20" i="1"/>
  <c r="R17" i="1"/>
  <c r="T17" i="1"/>
  <c r="AA17" i="1"/>
  <c r="Z17" i="1" s="1"/>
  <c r="AA18" i="1"/>
  <c r="Z18" i="1" s="1"/>
  <c r="R7" i="1"/>
  <c r="S17" i="1"/>
  <c r="AA7" i="1"/>
  <c r="Z7" i="1" s="1"/>
  <c r="S11" i="1"/>
  <c r="T18" i="1"/>
  <c r="R11" i="1"/>
  <c r="T11" i="1"/>
  <c r="AA15" i="1"/>
  <c r="S15" i="1"/>
  <c r="T15" i="1"/>
  <c r="R15" i="1"/>
  <c r="Z5" i="1"/>
  <c r="S3" i="1"/>
  <c r="R3" i="1"/>
  <c r="AA3" i="1"/>
  <c r="T3" i="1"/>
  <c r="Z6" i="1"/>
  <c r="S10" i="1"/>
  <c r="AA10" i="1"/>
  <c r="R10" i="1"/>
  <c r="T10" i="1"/>
  <c r="Z4" i="1"/>
  <c r="AA11" i="1"/>
  <c r="AA16" i="1"/>
  <c r="R16" i="1"/>
  <c r="S16" i="1"/>
  <c r="T16" i="1"/>
  <c r="U14" i="1"/>
  <c r="AA19" i="1"/>
  <c r="T19" i="1"/>
  <c r="R19" i="1"/>
  <c r="S19" i="1"/>
  <c r="Z12" i="1"/>
  <c r="R9" i="1"/>
  <c r="T9" i="1"/>
  <c r="AA9" i="1"/>
  <c r="S9" i="1"/>
  <c r="Z13" i="1"/>
  <c r="W8" i="1"/>
  <c r="Y8" i="1"/>
  <c r="X8" i="1"/>
  <c r="Y17" i="1" l="1"/>
  <c r="X17" i="1"/>
  <c r="U20" i="1"/>
  <c r="W17" i="1"/>
  <c r="Z16" i="1"/>
  <c r="W6" i="1"/>
  <c r="X6" i="1"/>
  <c r="Y6" i="1"/>
  <c r="W12" i="1"/>
  <c r="X12" i="1"/>
  <c r="Y12" i="1"/>
  <c r="Y4" i="1"/>
  <c r="W4" i="1"/>
  <c r="X4" i="1"/>
  <c r="X18" i="1"/>
  <c r="Y18" i="1"/>
  <c r="W18" i="1"/>
  <c r="Z11" i="1"/>
  <c r="Z19" i="1"/>
  <c r="W5" i="1"/>
  <c r="X5" i="1"/>
  <c r="Y5" i="1"/>
  <c r="Z10" i="1"/>
  <c r="Z15" i="1"/>
  <c r="Z9" i="1"/>
  <c r="Z3" i="1"/>
  <c r="Y13" i="1"/>
  <c r="W13" i="1"/>
  <c r="X13" i="1"/>
  <c r="AA14" i="1"/>
  <c r="AA20" i="1" s="1"/>
  <c r="T14" i="1"/>
  <c r="R14" i="1"/>
  <c r="S14" i="1"/>
  <c r="W7" i="1"/>
  <c r="Y7" i="1"/>
  <c r="X7" i="1"/>
  <c r="R20" i="1" l="1"/>
  <c r="T20" i="1"/>
  <c r="S20" i="1"/>
  <c r="W15" i="1"/>
  <c r="Y15" i="1"/>
  <c r="X15" i="1"/>
  <c r="X3" i="1"/>
  <c r="Y3" i="1"/>
  <c r="W3" i="1"/>
  <c r="Y9" i="1"/>
  <c r="X9" i="1"/>
  <c r="W9" i="1"/>
  <c r="W16" i="1"/>
  <c r="X16" i="1"/>
  <c r="Y16" i="1"/>
  <c r="Y19" i="1"/>
  <c r="W19" i="1"/>
  <c r="X19" i="1"/>
  <c r="Y11" i="1"/>
  <c r="X11" i="1"/>
  <c r="W11" i="1"/>
  <c r="Y10" i="1"/>
  <c r="W10" i="1"/>
  <c r="X10" i="1"/>
  <c r="Z14" i="1"/>
  <c r="Y14" i="1" l="1"/>
  <c r="X14" i="1"/>
  <c r="W14" i="1"/>
  <c r="Z20" i="1"/>
  <c r="W20" i="1" l="1"/>
  <c r="Y20" i="1"/>
  <c r="X20" i="1"/>
  <c r="AB4" i="1" l="1"/>
  <c r="AB10" i="1"/>
  <c r="AB13" i="1"/>
  <c r="AB8" i="1"/>
  <c r="AB17" i="1"/>
  <c r="AC11" i="1"/>
  <c r="AC16" i="1"/>
  <c r="AD10" i="1"/>
  <c r="AC10" i="1"/>
  <c r="AD11" i="1"/>
  <c r="AB11" i="1"/>
  <c r="AB12" i="1"/>
  <c r="AD8" i="1"/>
  <c r="AC8" i="1"/>
  <c r="AD16" i="1"/>
  <c r="AB16" i="1"/>
  <c r="AD17" i="1"/>
  <c r="AC17" i="1"/>
  <c r="AC3" i="1"/>
  <c r="AB5" i="1"/>
  <c r="AB6" i="1"/>
  <c r="AC18" i="1"/>
  <c r="AB9" i="1"/>
  <c r="AD6" i="1"/>
  <c r="AC6" i="1"/>
  <c r="AC14" i="1"/>
  <c r="AB19" i="1"/>
  <c r="AD13" i="1"/>
  <c r="AC13" i="1"/>
  <c r="AD5" i="1"/>
  <c r="AC5" i="1"/>
  <c r="AD12" i="1"/>
  <c r="AC12" i="1"/>
  <c r="AD18" i="1"/>
  <c r="AB18" i="1"/>
  <c r="AD9" i="1"/>
  <c r="AC9" i="1"/>
  <c r="AD19" i="1"/>
  <c r="AC19" i="1"/>
  <c r="AB15" i="1"/>
  <c r="AD15" i="1"/>
  <c r="AC15" i="1"/>
  <c r="AD14" i="1"/>
  <c r="AB14" i="1"/>
  <c r="AD4" i="1"/>
  <c r="AC4" i="1"/>
  <c r="AD3" i="1"/>
  <c r="AB3" i="1"/>
  <c r="AC7" i="1"/>
  <c r="AD7" i="1"/>
  <c r="AB7" i="1"/>
  <c r="AB20" i="1" l="1"/>
  <c r="AD20" i="1"/>
  <c r="AC20" i="1"/>
</calcChain>
</file>

<file path=xl/sharedStrings.xml><?xml version="1.0" encoding="utf-8"?>
<sst xmlns="http://schemas.openxmlformats.org/spreadsheetml/2006/main" count="49" uniqueCount="32">
  <si>
    <t>번호</t>
    <phoneticPr fontId="2" type="noConversion"/>
  </si>
  <si>
    <t>호실</t>
    <phoneticPr fontId="2" type="noConversion"/>
  </si>
  <si>
    <t>감정평가액(토지)</t>
    <phoneticPr fontId="2" type="noConversion"/>
  </si>
  <si>
    <t>감정평가액(건물)</t>
    <phoneticPr fontId="2" type="noConversion"/>
  </si>
  <si>
    <t>부가세</t>
    <phoneticPr fontId="2" type="noConversion"/>
  </si>
  <si>
    <t>합계</t>
    <phoneticPr fontId="2" type="noConversion"/>
  </si>
  <si>
    <t>1차 공매시작가</t>
    <phoneticPr fontId="2" type="noConversion"/>
  </si>
  <si>
    <t>요청금액</t>
    <phoneticPr fontId="2" type="noConversion"/>
  </si>
  <si>
    <t>토지</t>
    <phoneticPr fontId="2" type="noConversion"/>
  </si>
  <si>
    <t>건물</t>
    <phoneticPr fontId="2" type="noConversion"/>
  </si>
  <si>
    <t>백만원미만에서 올림</t>
    <phoneticPr fontId="2" type="noConversion"/>
  </si>
  <si>
    <t>1차</t>
    <phoneticPr fontId="2" type="noConversion"/>
  </si>
  <si>
    <t>공매가격(1차*0.9)</t>
    <phoneticPr fontId="2" type="noConversion"/>
  </si>
  <si>
    <t>2차</t>
    <phoneticPr fontId="2" type="noConversion"/>
  </si>
  <si>
    <t>공매최저가</t>
    <phoneticPr fontId="2" type="noConversion"/>
  </si>
  <si>
    <t>3차</t>
    <phoneticPr fontId="2" type="noConversion"/>
  </si>
  <si>
    <t>4차</t>
    <phoneticPr fontId="2" type="noConversion"/>
  </si>
  <si>
    <t>5차</t>
    <phoneticPr fontId="2" type="noConversion"/>
  </si>
  <si>
    <t>2차 공매가격</t>
    <phoneticPr fontId="2" type="noConversion"/>
  </si>
  <si>
    <t>1차 공매가격</t>
    <phoneticPr fontId="2" type="noConversion"/>
  </si>
  <si>
    <t>공매가격(2차*0.9)</t>
    <phoneticPr fontId="2" type="noConversion"/>
  </si>
  <si>
    <t>공매가격(3차*0.9)</t>
    <phoneticPr fontId="2" type="noConversion"/>
  </si>
  <si>
    <t>3차 공매가격</t>
  </si>
  <si>
    <t>3차 공매가격</t>
    <phoneticPr fontId="2" type="noConversion"/>
  </si>
  <si>
    <t>4차 공매가격</t>
  </si>
  <si>
    <t>4차 공매가격</t>
    <phoneticPr fontId="2" type="noConversion"/>
  </si>
  <si>
    <t>5차 공매가격</t>
  </si>
  <si>
    <t>1차 공매가격</t>
  </si>
  <si>
    <t>2차 공매가격</t>
  </si>
  <si>
    <t>합계</t>
    <phoneticPr fontId="2" type="noConversion"/>
  </si>
  <si>
    <t>호실</t>
    <phoneticPr fontId="2" type="noConversion"/>
  </si>
  <si>
    <t xml:space="preserve">5차 공매가격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</si>
</sst>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_-* #,##0.0_-;\-* #,##0.0_-;_-* &quot;-&quot;?_-;_-@_-"/>
    <numFmt numFmtId="177" formatCode="_-* #,##0.00000_-;\-* #,##0.0000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9" fontId="0" fillId="0" borderId="1" xfId="2" applyFont="1" applyBorder="1">
      <alignment vertical="center"/>
    </xf>
    <xf numFmtId="0" fontId="0" fillId="2" borderId="1" xfId="0" applyFill="1" applyBorder="1">
      <alignment vertical="center"/>
    </xf>
    <xf numFmtId="41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41" fontId="0" fillId="2" borderId="1" xfId="1" applyFont="1" applyFill="1" applyBorder="1">
      <alignment vertical="center"/>
    </xf>
    <xf numFmtId="41" fontId="0" fillId="2" borderId="1" xfId="0" applyNumberFormat="1" applyFill="1" applyBorder="1">
      <alignment vertical="center"/>
    </xf>
    <xf numFmtId="0" fontId="0" fillId="0" borderId="2" xfId="0" applyBorder="1">
      <alignment vertical="center"/>
    </xf>
    <xf numFmtId="41" fontId="0" fillId="0" borderId="2" xfId="1" applyFont="1" applyBorder="1">
      <alignment vertical="center"/>
    </xf>
    <xf numFmtId="0" fontId="0" fillId="2" borderId="4" xfId="0" applyFill="1" applyBorder="1">
      <alignment vertical="center"/>
    </xf>
    <xf numFmtId="41" fontId="0" fillId="2" borderId="4" xfId="1" applyFont="1" applyFill="1" applyBorder="1">
      <alignment vertical="center"/>
    </xf>
    <xf numFmtId="0" fontId="3" fillId="0" borderId="6" xfId="0" applyFont="1" applyBorder="1">
      <alignment vertical="center"/>
    </xf>
    <xf numFmtId="41" fontId="3" fillId="0" borderId="7" xfId="1" applyFont="1" applyBorder="1">
      <alignment vertical="center"/>
    </xf>
    <xf numFmtId="41" fontId="3" fillId="0" borderId="8" xfId="1" applyFont="1" applyBorder="1">
      <alignment vertical="center"/>
    </xf>
    <xf numFmtId="0" fontId="0" fillId="0" borderId="4" xfId="0" applyBorder="1">
      <alignment vertical="center"/>
    </xf>
    <xf numFmtId="41" fontId="0" fillId="0" borderId="4" xfId="1" applyFont="1" applyBorder="1">
      <alignment vertical="center"/>
    </xf>
    <xf numFmtId="41" fontId="0" fillId="0" borderId="2" xfId="0" applyNumberFormat="1" applyBorder="1">
      <alignment vertical="center"/>
    </xf>
    <xf numFmtId="41" fontId="3" fillId="0" borderId="8" xfId="0" applyNumberFormat="1" applyFont="1" applyBorder="1">
      <alignment vertical="center"/>
    </xf>
    <xf numFmtId="41" fontId="0" fillId="0" borderId="4" xfId="0" applyNumberFormat="1" applyBorder="1">
      <alignment vertical="center"/>
    </xf>
    <xf numFmtId="177" fontId="4" fillId="0" borderId="0" xfId="0" applyNumberFormat="1" applyFont="1">
      <alignment vertical="center"/>
    </xf>
    <xf numFmtId="0" fontId="4" fillId="0" borderId="4" xfId="0" applyFont="1" applyBorder="1">
      <alignment vertical="center"/>
    </xf>
    <xf numFmtId="41" fontId="4" fillId="0" borderId="4" xfId="1" applyFont="1" applyBorder="1">
      <alignment vertical="center"/>
    </xf>
    <xf numFmtId="41" fontId="4" fillId="0" borderId="4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1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1" fontId="0" fillId="0" borderId="15" xfId="1" applyFont="1" applyBorder="1">
      <alignment vertical="center"/>
    </xf>
    <xf numFmtId="0" fontId="0" fillId="0" borderId="16" xfId="0" applyBorder="1" applyAlignment="1">
      <alignment horizontal="center" vertical="center"/>
    </xf>
    <xf numFmtId="41" fontId="0" fillId="0" borderId="17" xfId="1" applyFont="1" applyBorder="1">
      <alignment vertical="center"/>
    </xf>
    <xf numFmtId="41" fontId="0" fillId="0" borderId="18" xfId="1" applyFont="1" applyBorder="1">
      <alignment vertical="center"/>
    </xf>
    <xf numFmtId="41" fontId="5" fillId="0" borderId="1" xfId="1" applyFont="1" applyBorder="1">
      <alignment vertical="center"/>
    </xf>
    <xf numFmtId="41" fontId="5" fillId="0" borderId="15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2DE1-ADA0-4267-A4B4-4C257E1C3E5F}">
  <dimension ref="A1:AG41"/>
  <sheetViews>
    <sheetView tabSelected="1" zoomScale="85" zoomScaleNormal="85" workbookViewId="0">
      <selection activeCell="A2" sqref="A2"/>
    </sheetView>
  </sheetViews>
  <sheetFormatPr defaultRowHeight="16.5" x14ac:dyDescent="0.3"/>
  <cols>
    <col min="1" max="1" width="6" customWidth="1"/>
    <col min="2" max="2" width="15.75" customWidth="1"/>
    <col min="3" max="4" width="16.625" bestFit="1" customWidth="1"/>
    <col min="5" max="6" width="15.375" bestFit="1" customWidth="1"/>
    <col min="7" max="7" width="16.25" hidden="1" customWidth="1"/>
    <col min="8" max="8" width="20" hidden="1" customWidth="1"/>
    <col min="9" max="9" width="13.625" bestFit="1" customWidth="1"/>
    <col min="10" max="10" width="15.375" bestFit="1" customWidth="1"/>
    <col min="11" max="11" width="13.625" bestFit="1" customWidth="1"/>
    <col min="12" max="12" width="16.625" bestFit="1" customWidth="1"/>
    <col min="13" max="14" width="13.625" bestFit="1" customWidth="1"/>
    <col min="15" max="15" width="12.625" bestFit="1" customWidth="1"/>
    <col min="16" max="16" width="16.625" bestFit="1" customWidth="1"/>
    <col min="17" max="17" width="16.875" hidden="1" customWidth="1"/>
    <col min="18" max="19" width="13.625" bestFit="1" customWidth="1"/>
    <col min="20" max="20" width="12.625" bestFit="1" customWidth="1"/>
    <col min="21" max="21" width="16.625" bestFit="1" customWidth="1"/>
    <col min="22" max="22" width="16.875" hidden="1" customWidth="1"/>
    <col min="23" max="24" width="13.625" bestFit="1" customWidth="1"/>
    <col min="25" max="25" width="12.625" bestFit="1" customWidth="1"/>
    <col min="26" max="26" width="16.625" bestFit="1" customWidth="1"/>
    <col min="27" max="27" width="16.875" hidden="1" customWidth="1"/>
    <col min="28" max="29" width="13.625" bestFit="1" customWidth="1"/>
    <col min="30" max="30" width="12.625" bestFit="1" customWidth="1"/>
    <col min="31" max="31" width="16.625" bestFit="1" customWidth="1"/>
    <col min="32" max="32" width="15.375" hidden="1" customWidth="1"/>
    <col min="33" max="33" width="18.125" hidden="1" customWidth="1"/>
  </cols>
  <sheetData>
    <row r="1" spans="1:33" ht="17.25" thickBot="1" x14ac:dyDescent="0.35">
      <c r="A1" s="2"/>
      <c r="B1" s="2"/>
      <c r="C1" s="3"/>
      <c r="D1" s="3"/>
      <c r="E1" s="3"/>
      <c r="F1" s="2"/>
      <c r="G1" s="4" t="s">
        <v>7</v>
      </c>
      <c r="H1" s="4" t="s">
        <v>10</v>
      </c>
      <c r="I1" s="43" t="s">
        <v>11</v>
      </c>
      <c r="J1" s="43"/>
      <c r="K1" s="43"/>
      <c r="L1" s="44"/>
      <c r="M1" s="43" t="s">
        <v>13</v>
      </c>
      <c r="N1" s="43"/>
      <c r="O1" s="43"/>
      <c r="P1" s="44"/>
      <c r="Q1" s="44"/>
      <c r="R1" s="38" t="s">
        <v>15</v>
      </c>
      <c r="S1" s="39"/>
      <c r="T1" s="39"/>
      <c r="U1" s="45"/>
      <c r="V1" s="40"/>
      <c r="W1" s="38" t="s">
        <v>16</v>
      </c>
      <c r="X1" s="39"/>
      <c r="Y1" s="39"/>
      <c r="Z1" s="45"/>
      <c r="AA1" s="40"/>
      <c r="AB1" s="38" t="s">
        <v>17</v>
      </c>
      <c r="AC1" s="39"/>
      <c r="AD1" s="39"/>
      <c r="AE1" s="40"/>
      <c r="AF1" s="4" t="s">
        <v>7</v>
      </c>
      <c r="AG1" s="4" t="s">
        <v>10</v>
      </c>
    </row>
    <row r="2" spans="1:33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4" t="s">
        <v>6</v>
      </c>
      <c r="H2" s="4"/>
      <c r="I2" s="2" t="s">
        <v>8</v>
      </c>
      <c r="J2" s="2" t="s">
        <v>9</v>
      </c>
      <c r="K2" s="9" t="s">
        <v>4</v>
      </c>
      <c r="L2" s="25" t="s">
        <v>19</v>
      </c>
      <c r="M2" s="16" t="s">
        <v>8</v>
      </c>
      <c r="N2" s="2" t="s">
        <v>9</v>
      </c>
      <c r="O2" s="9" t="s">
        <v>4</v>
      </c>
      <c r="P2" s="25" t="s">
        <v>18</v>
      </c>
      <c r="Q2" s="22" t="s">
        <v>12</v>
      </c>
      <c r="R2" s="16" t="s">
        <v>8</v>
      </c>
      <c r="S2" s="2" t="s">
        <v>9</v>
      </c>
      <c r="T2" s="9" t="s">
        <v>4</v>
      </c>
      <c r="U2" s="25" t="s">
        <v>23</v>
      </c>
      <c r="V2" s="22" t="s">
        <v>20</v>
      </c>
      <c r="W2" s="16" t="s">
        <v>8</v>
      </c>
      <c r="X2" s="2" t="s">
        <v>9</v>
      </c>
      <c r="Y2" s="9" t="s">
        <v>4</v>
      </c>
      <c r="Z2" s="13" t="s">
        <v>25</v>
      </c>
      <c r="AA2" s="22" t="s">
        <v>21</v>
      </c>
      <c r="AB2" s="16" t="s">
        <v>8</v>
      </c>
      <c r="AC2" s="2" t="s">
        <v>9</v>
      </c>
      <c r="AD2" s="9" t="s">
        <v>4</v>
      </c>
      <c r="AE2" s="13" t="s">
        <v>31</v>
      </c>
      <c r="AF2" s="11" t="s">
        <v>14</v>
      </c>
      <c r="AG2" s="11" t="s">
        <v>14</v>
      </c>
    </row>
    <row r="3" spans="1:33" x14ac:dyDescent="0.3">
      <c r="A3" s="27">
        <v>1</v>
      </c>
      <c r="B3" s="27">
        <v>312</v>
      </c>
      <c r="C3" s="6">
        <v>17040000</v>
      </c>
      <c r="D3" s="6">
        <v>68160000</v>
      </c>
      <c r="E3" s="6">
        <f>D3*0.1</f>
        <v>6816000</v>
      </c>
      <c r="F3" s="6">
        <f>SUM(C3:E3)</f>
        <v>92016000</v>
      </c>
      <c r="G3" s="7">
        <v>92016000</v>
      </c>
      <c r="H3" s="7">
        <f>ROUNDUP(G3,-6)</f>
        <v>93000000</v>
      </c>
      <c r="I3" s="6">
        <f>H3*(C3/F3)</f>
        <v>17222222.22222222</v>
      </c>
      <c r="J3" s="6">
        <f>H3*(D3/F3)</f>
        <v>68888888.888888881</v>
      </c>
      <c r="K3" s="10">
        <f>H3*(E3/F3)</f>
        <v>6888888.8888888881</v>
      </c>
      <c r="L3" s="14">
        <f>SUM(I3:K3)</f>
        <v>93000000</v>
      </c>
      <c r="M3" s="17">
        <f>P3*(C3/F3)</f>
        <v>15555555.555555554</v>
      </c>
      <c r="N3" s="6">
        <f>P3*(D3/F3)</f>
        <v>62222222.222222216</v>
      </c>
      <c r="O3" s="10">
        <f>P3*(E3/F3)</f>
        <v>6222222.222222222</v>
      </c>
      <c r="P3" s="14">
        <f>ROUNDUP(Q3,-6)</f>
        <v>84000000</v>
      </c>
      <c r="Q3" s="23">
        <f>L3*0.9</f>
        <v>83700000</v>
      </c>
      <c r="R3" s="17">
        <f>U3*(C3/F3)</f>
        <v>14074074.074074073</v>
      </c>
      <c r="S3" s="6">
        <f>U3*(D3/F3)</f>
        <v>56296296.296296291</v>
      </c>
      <c r="T3" s="10">
        <f>U3*(E3/F3)</f>
        <v>5629629.6296296297</v>
      </c>
      <c r="U3" s="14">
        <f>ROUNDUP(V3,-6)</f>
        <v>76000000</v>
      </c>
      <c r="V3" s="23">
        <f>P3*0.9</f>
        <v>75600000</v>
      </c>
      <c r="W3" s="17">
        <f>Z3*(C3/F3)</f>
        <v>12777777.777777778</v>
      </c>
      <c r="X3" s="6">
        <f>Z3*(D3/F3)</f>
        <v>51111111.111111112</v>
      </c>
      <c r="Y3" s="10">
        <f>Z3*(E3/F3)+1</f>
        <v>5111112.111111111</v>
      </c>
      <c r="Z3" s="14">
        <f>ROUNDUP(AA3,-6)</f>
        <v>69000000</v>
      </c>
      <c r="AA3" s="23">
        <f>U3*0.9</f>
        <v>68400000</v>
      </c>
      <c r="AB3" s="17">
        <f t="shared" ref="AB3:AB19" si="0">AE3*(C3/F3)</f>
        <v>12037037.037037035</v>
      </c>
      <c r="AC3" s="6">
        <f t="shared" ref="AC3:AC19" si="1">AE3*(D3/F3)</f>
        <v>48148148.148148142</v>
      </c>
      <c r="AD3" s="10">
        <f>AE3*(E3/F3)+1</f>
        <v>4814815.8148148144</v>
      </c>
      <c r="AE3" s="14">
        <v>65000000</v>
      </c>
      <c r="AF3" s="12">
        <v>64800000</v>
      </c>
      <c r="AG3" s="8">
        <f>ROUNDUP(AF3, -6)</f>
        <v>65000000</v>
      </c>
    </row>
    <row r="4" spans="1:33" x14ac:dyDescent="0.3">
      <c r="A4" s="27">
        <v>2</v>
      </c>
      <c r="B4" s="27">
        <v>318</v>
      </c>
      <c r="C4" s="6">
        <v>14060000</v>
      </c>
      <c r="D4" s="6">
        <v>56240000</v>
      </c>
      <c r="E4" s="6">
        <f t="shared" ref="E4:E19" si="2">D4*0.1</f>
        <v>5624000</v>
      </c>
      <c r="F4" s="6">
        <f t="shared" ref="F4:F18" si="3">SUM(C4:E4)</f>
        <v>75924000</v>
      </c>
      <c r="G4" s="7">
        <v>75924000</v>
      </c>
      <c r="H4" s="7">
        <f t="shared" ref="H4:H19" si="4">ROUNDUP(G4,-6)</f>
        <v>76000000</v>
      </c>
      <c r="I4" s="6">
        <f t="shared" ref="I4:I19" si="5">H4*(C4/F4)</f>
        <v>14074074.074074073</v>
      </c>
      <c r="J4" s="6">
        <f t="shared" ref="J4:J19" si="6">H4*(D4/F4)</f>
        <v>56296296.296296291</v>
      </c>
      <c r="K4" s="10">
        <f t="shared" ref="K4:K19" si="7">H4*(E4/F4)</f>
        <v>5629629.6296296297</v>
      </c>
      <c r="L4" s="14">
        <f t="shared" ref="L4:L19" si="8">SUM(I4:K4)</f>
        <v>75999999.999999985</v>
      </c>
      <c r="M4" s="17">
        <f t="shared" ref="M4:M19" si="9">P4*(C4/F4)</f>
        <v>12777777.777777778</v>
      </c>
      <c r="N4" s="6">
        <f t="shared" ref="N4:N19" si="10">P4*(D4/F4)</f>
        <v>51111111.111111112</v>
      </c>
      <c r="O4" s="10">
        <f t="shared" ref="O4:O19" si="11">P4*(E4/F4)</f>
        <v>5111111.111111111</v>
      </c>
      <c r="P4" s="14">
        <f t="shared" ref="P4:P19" si="12">ROUNDUP(Q4,-6)</f>
        <v>69000000</v>
      </c>
      <c r="Q4" s="23">
        <f t="shared" ref="Q4:Q19" si="13">L4*0.9</f>
        <v>68399999.999999985</v>
      </c>
      <c r="R4" s="17">
        <f t="shared" ref="R4:R19" si="14">U4*(C4/F4)</f>
        <v>11666666.666666666</v>
      </c>
      <c r="S4" s="6">
        <f t="shared" ref="S4:S19" si="15">U4*(D4/F4)</f>
        <v>46666666.666666664</v>
      </c>
      <c r="T4" s="10">
        <f t="shared" ref="T4:T18" si="16">U4*(E4/F4)</f>
        <v>4666666.666666666</v>
      </c>
      <c r="U4" s="14">
        <f t="shared" ref="U4:U19" si="17">ROUNDUP(V4,-6)</f>
        <v>63000000</v>
      </c>
      <c r="V4" s="23">
        <f t="shared" ref="V4:V19" si="18">P4*0.9</f>
        <v>62100000</v>
      </c>
      <c r="W4" s="17">
        <f t="shared" ref="W4:W19" si="19">Z4*(C4/F4)</f>
        <v>10555555.555555554</v>
      </c>
      <c r="X4" s="6">
        <f t="shared" ref="X4:X19" si="20">Z4*(D4/F4)</f>
        <v>42222222.222222216</v>
      </c>
      <c r="Y4" s="10">
        <f t="shared" ref="Y4:Y18" si="21">Z4*(E4/F4)</f>
        <v>4222222.222222222</v>
      </c>
      <c r="Z4" s="14">
        <f t="shared" ref="Z4:Z19" si="22">ROUNDUP(AA4,-6)</f>
        <v>57000000</v>
      </c>
      <c r="AA4" s="23">
        <f t="shared" ref="AA4:AA19" si="23">U4*0.9</f>
        <v>56700000</v>
      </c>
      <c r="AB4" s="17">
        <f t="shared" si="0"/>
        <v>10000000</v>
      </c>
      <c r="AC4" s="6">
        <f t="shared" si="1"/>
        <v>40000000</v>
      </c>
      <c r="AD4" s="10">
        <f t="shared" ref="AD4:AD14" si="24">AE4*(E4/F4)</f>
        <v>4000000</v>
      </c>
      <c r="AE4" s="14">
        <v>54000000</v>
      </c>
      <c r="AF4" s="12">
        <v>53100000</v>
      </c>
      <c r="AG4" s="8">
        <f t="shared" ref="AG4:AG19" si="25">ROUNDUP(AF4, -6)</f>
        <v>54000000</v>
      </c>
    </row>
    <row r="5" spans="1:33" x14ac:dyDescent="0.3">
      <c r="A5" s="27">
        <v>3</v>
      </c>
      <c r="B5" s="27">
        <v>323</v>
      </c>
      <c r="C5" s="6">
        <v>14940000</v>
      </c>
      <c r="D5" s="6">
        <v>59760000</v>
      </c>
      <c r="E5" s="6">
        <f t="shared" si="2"/>
        <v>5976000</v>
      </c>
      <c r="F5" s="6">
        <f t="shared" si="3"/>
        <v>80676000</v>
      </c>
      <c r="G5" s="7">
        <v>80676000</v>
      </c>
      <c r="H5" s="7">
        <f t="shared" si="4"/>
        <v>81000000</v>
      </c>
      <c r="I5" s="6">
        <f t="shared" si="5"/>
        <v>15000000</v>
      </c>
      <c r="J5" s="6">
        <f t="shared" si="6"/>
        <v>60000000</v>
      </c>
      <c r="K5" s="10">
        <f>H5*(E5/F5)+1</f>
        <v>6000001</v>
      </c>
      <c r="L5" s="14">
        <f>SUM(I5:K5)-1</f>
        <v>81000000</v>
      </c>
      <c r="M5" s="17">
        <f t="shared" si="9"/>
        <v>13518518.518518519</v>
      </c>
      <c r="N5" s="6">
        <f t="shared" si="10"/>
        <v>54074074.074074075</v>
      </c>
      <c r="O5" s="10">
        <f>P5*(E5/F5)</f>
        <v>5407407.4074074067</v>
      </c>
      <c r="P5" s="14">
        <f t="shared" si="12"/>
        <v>73000000</v>
      </c>
      <c r="Q5" s="23">
        <f t="shared" si="13"/>
        <v>72900000</v>
      </c>
      <c r="R5" s="17">
        <f t="shared" si="14"/>
        <v>12222222.222222222</v>
      </c>
      <c r="S5" s="6">
        <f t="shared" si="15"/>
        <v>48888888.888888888</v>
      </c>
      <c r="T5" s="10">
        <f t="shared" si="16"/>
        <v>4888888.888888889</v>
      </c>
      <c r="U5" s="14">
        <f t="shared" si="17"/>
        <v>66000000</v>
      </c>
      <c r="V5" s="23">
        <f t="shared" si="18"/>
        <v>65700000</v>
      </c>
      <c r="W5" s="17">
        <f t="shared" si="19"/>
        <v>11111111.11111111</v>
      </c>
      <c r="X5" s="6">
        <f t="shared" si="20"/>
        <v>44444444.44444444</v>
      </c>
      <c r="Y5" s="10">
        <f t="shared" si="21"/>
        <v>4444444.444444444</v>
      </c>
      <c r="Z5" s="14">
        <f>ROUNDUP(AA5,-6)</f>
        <v>60000000</v>
      </c>
      <c r="AA5" s="23">
        <f t="shared" si="23"/>
        <v>59400000</v>
      </c>
      <c r="AB5" s="17">
        <f t="shared" si="0"/>
        <v>10370370.370370369</v>
      </c>
      <c r="AC5" s="6">
        <f t="shared" si="1"/>
        <v>41481481.481481478</v>
      </c>
      <c r="AD5" s="10">
        <f t="shared" si="24"/>
        <v>4148148.1481481479</v>
      </c>
      <c r="AE5" s="14">
        <v>56000000</v>
      </c>
      <c r="AF5" s="12">
        <v>55800000</v>
      </c>
      <c r="AG5" s="8">
        <f t="shared" si="25"/>
        <v>56000000</v>
      </c>
    </row>
    <row r="6" spans="1:33" x14ac:dyDescent="0.3">
      <c r="A6" s="27">
        <v>4</v>
      </c>
      <c r="B6" s="27">
        <v>421</v>
      </c>
      <c r="C6" s="6">
        <v>14940000</v>
      </c>
      <c r="D6" s="6">
        <v>59760000</v>
      </c>
      <c r="E6" s="6">
        <f t="shared" si="2"/>
        <v>5976000</v>
      </c>
      <c r="F6" s="6">
        <f t="shared" si="3"/>
        <v>80676000</v>
      </c>
      <c r="G6" s="7">
        <v>80676000</v>
      </c>
      <c r="H6" s="7">
        <f t="shared" si="4"/>
        <v>81000000</v>
      </c>
      <c r="I6" s="6">
        <f t="shared" si="5"/>
        <v>15000000</v>
      </c>
      <c r="J6" s="6">
        <f t="shared" si="6"/>
        <v>60000000</v>
      </c>
      <c r="K6" s="10">
        <f>H6*(E6/F6)+1</f>
        <v>6000001</v>
      </c>
      <c r="L6" s="14">
        <f>SUM(I6:K6)-1</f>
        <v>81000000</v>
      </c>
      <c r="M6" s="17">
        <f t="shared" si="9"/>
        <v>13518518.518518519</v>
      </c>
      <c r="N6" s="6">
        <f t="shared" si="10"/>
        <v>54074074.074074075</v>
      </c>
      <c r="O6" s="10">
        <f>P6*(E6/F6)</f>
        <v>5407407.4074074067</v>
      </c>
      <c r="P6" s="14">
        <f t="shared" si="12"/>
        <v>73000000</v>
      </c>
      <c r="Q6" s="23">
        <f t="shared" si="13"/>
        <v>72900000</v>
      </c>
      <c r="R6" s="17">
        <f t="shared" si="14"/>
        <v>12222222.222222222</v>
      </c>
      <c r="S6" s="6">
        <f t="shared" si="15"/>
        <v>48888888.888888888</v>
      </c>
      <c r="T6" s="10">
        <f t="shared" si="16"/>
        <v>4888888.888888889</v>
      </c>
      <c r="U6" s="14">
        <f t="shared" si="17"/>
        <v>66000000</v>
      </c>
      <c r="V6" s="23">
        <f t="shared" si="18"/>
        <v>65700000</v>
      </c>
      <c r="W6" s="17">
        <f t="shared" si="19"/>
        <v>11111111.11111111</v>
      </c>
      <c r="X6" s="6">
        <f t="shared" si="20"/>
        <v>44444444.44444444</v>
      </c>
      <c r="Y6" s="10">
        <f t="shared" si="21"/>
        <v>4444444.444444444</v>
      </c>
      <c r="Z6" s="14">
        <f t="shared" si="22"/>
        <v>60000000</v>
      </c>
      <c r="AA6" s="23">
        <f t="shared" si="23"/>
        <v>59400000</v>
      </c>
      <c r="AB6" s="17">
        <f t="shared" si="0"/>
        <v>10370370.370370369</v>
      </c>
      <c r="AC6" s="6">
        <f t="shared" si="1"/>
        <v>41481481.481481478</v>
      </c>
      <c r="AD6" s="10">
        <f t="shared" si="24"/>
        <v>4148148.1481481479</v>
      </c>
      <c r="AE6" s="14">
        <v>56000000</v>
      </c>
      <c r="AF6" s="12">
        <v>55800000</v>
      </c>
      <c r="AG6" s="8">
        <f t="shared" si="25"/>
        <v>56000000</v>
      </c>
    </row>
    <row r="7" spans="1:33" x14ac:dyDescent="0.3">
      <c r="A7" s="27">
        <v>5</v>
      </c>
      <c r="B7" s="27">
        <v>422</v>
      </c>
      <c r="C7" s="6">
        <v>14940000</v>
      </c>
      <c r="D7" s="6">
        <v>59760000</v>
      </c>
      <c r="E7" s="6">
        <f t="shared" si="2"/>
        <v>5976000</v>
      </c>
      <c r="F7" s="6">
        <f t="shared" si="3"/>
        <v>80676000</v>
      </c>
      <c r="G7" s="7">
        <v>80676000</v>
      </c>
      <c r="H7" s="7">
        <f t="shared" si="4"/>
        <v>81000000</v>
      </c>
      <c r="I7" s="6">
        <f t="shared" si="5"/>
        <v>15000000</v>
      </c>
      <c r="J7" s="6">
        <f t="shared" si="6"/>
        <v>60000000</v>
      </c>
      <c r="K7" s="10">
        <f>H7*(E7/F7)+1</f>
        <v>6000001</v>
      </c>
      <c r="L7" s="14">
        <f>SUM(I7:K7)-1</f>
        <v>81000000</v>
      </c>
      <c r="M7" s="17">
        <f t="shared" si="9"/>
        <v>13518518.518518519</v>
      </c>
      <c r="N7" s="6">
        <f t="shared" si="10"/>
        <v>54074074.074074075</v>
      </c>
      <c r="O7" s="10">
        <f>P7*(E7/F7)</f>
        <v>5407407.4074074067</v>
      </c>
      <c r="P7" s="14">
        <f t="shared" si="12"/>
        <v>73000000</v>
      </c>
      <c r="Q7" s="23">
        <f t="shared" si="13"/>
        <v>72900000</v>
      </c>
      <c r="R7" s="17">
        <f t="shared" si="14"/>
        <v>12222222.222222222</v>
      </c>
      <c r="S7" s="6">
        <f t="shared" si="15"/>
        <v>48888888.888888888</v>
      </c>
      <c r="T7" s="10">
        <f t="shared" si="16"/>
        <v>4888888.888888889</v>
      </c>
      <c r="U7" s="14">
        <f t="shared" si="17"/>
        <v>66000000</v>
      </c>
      <c r="V7" s="23">
        <f t="shared" si="18"/>
        <v>65700000</v>
      </c>
      <c r="W7" s="17">
        <f t="shared" si="19"/>
        <v>11111111.11111111</v>
      </c>
      <c r="X7" s="6">
        <f t="shared" si="20"/>
        <v>44444444.44444444</v>
      </c>
      <c r="Y7" s="10">
        <f t="shared" si="21"/>
        <v>4444444.444444444</v>
      </c>
      <c r="Z7" s="14">
        <f t="shared" si="22"/>
        <v>60000000</v>
      </c>
      <c r="AA7" s="23">
        <f t="shared" si="23"/>
        <v>59400000</v>
      </c>
      <c r="AB7" s="17">
        <f t="shared" si="0"/>
        <v>10370370.370370369</v>
      </c>
      <c r="AC7" s="6">
        <f t="shared" si="1"/>
        <v>41481481.481481478</v>
      </c>
      <c r="AD7" s="10">
        <f t="shared" si="24"/>
        <v>4148148.1481481479</v>
      </c>
      <c r="AE7" s="14">
        <v>56000000</v>
      </c>
      <c r="AF7" s="12">
        <v>55800000</v>
      </c>
      <c r="AG7" s="8">
        <f t="shared" si="25"/>
        <v>56000000</v>
      </c>
    </row>
    <row r="8" spans="1:33" x14ac:dyDescent="0.3">
      <c r="A8" s="27">
        <v>6</v>
      </c>
      <c r="B8" s="27">
        <v>503</v>
      </c>
      <c r="C8" s="6">
        <v>14620000</v>
      </c>
      <c r="D8" s="6">
        <v>58480000</v>
      </c>
      <c r="E8" s="6">
        <f t="shared" si="2"/>
        <v>5848000</v>
      </c>
      <c r="F8" s="6">
        <f t="shared" si="3"/>
        <v>78948000</v>
      </c>
      <c r="G8" s="7">
        <v>78948000</v>
      </c>
      <c r="H8" s="7">
        <f t="shared" si="4"/>
        <v>79000000</v>
      </c>
      <c r="I8" s="6">
        <f t="shared" si="5"/>
        <v>14629629.629629629</v>
      </c>
      <c r="J8" s="6">
        <f t="shared" si="6"/>
        <v>58518518.518518515</v>
      </c>
      <c r="K8" s="10">
        <f t="shared" si="7"/>
        <v>5851851.8518518517</v>
      </c>
      <c r="L8" s="14">
        <f t="shared" si="8"/>
        <v>79000000</v>
      </c>
      <c r="M8" s="17">
        <f t="shared" si="9"/>
        <v>13333333.333333332</v>
      </c>
      <c r="N8" s="6">
        <f t="shared" si="10"/>
        <v>53333333.333333328</v>
      </c>
      <c r="O8" s="10">
        <f t="shared" si="11"/>
        <v>5333333.333333333</v>
      </c>
      <c r="P8" s="14">
        <f t="shared" si="12"/>
        <v>72000000</v>
      </c>
      <c r="Q8" s="23">
        <f t="shared" si="13"/>
        <v>71100000</v>
      </c>
      <c r="R8" s="17">
        <f t="shared" si="14"/>
        <v>12037037.037037035</v>
      </c>
      <c r="S8" s="6">
        <f t="shared" si="15"/>
        <v>48148148.148148142</v>
      </c>
      <c r="T8" s="10">
        <f>U8*(E8/F8)</f>
        <v>4814814.8148148144</v>
      </c>
      <c r="U8" s="14">
        <f t="shared" si="17"/>
        <v>65000000</v>
      </c>
      <c r="V8" s="23">
        <f t="shared" si="18"/>
        <v>64800000</v>
      </c>
      <c r="W8" s="17">
        <f t="shared" si="19"/>
        <v>10925925.925925925</v>
      </c>
      <c r="X8" s="6">
        <f t="shared" si="20"/>
        <v>43703703.703703701</v>
      </c>
      <c r="Y8" s="10">
        <f>Z8*(E8/F8)+1</f>
        <v>4370371.3703703703</v>
      </c>
      <c r="Z8" s="14">
        <f t="shared" si="22"/>
        <v>59000000</v>
      </c>
      <c r="AA8" s="23">
        <f t="shared" si="23"/>
        <v>58500000</v>
      </c>
      <c r="AB8" s="17">
        <f t="shared" si="0"/>
        <v>10370370.370370369</v>
      </c>
      <c r="AC8" s="6">
        <f t="shared" si="1"/>
        <v>41481481.481481478</v>
      </c>
      <c r="AD8" s="10">
        <f t="shared" si="24"/>
        <v>4148148.1481481479</v>
      </c>
      <c r="AE8" s="14">
        <v>56000000</v>
      </c>
      <c r="AF8" s="12">
        <v>55800000</v>
      </c>
      <c r="AG8" s="8">
        <f t="shared" si="25"/>
        <v>56000000</v>
      </c>
    </row>
    <row r="9" spans="1:33" x14ac:dyDescent="0.3">
      <c r="A9" s="27">
        <v>7</v>
      </c>
      <c r="B9" s="27">
        <v>506</v>
      </c>
      <c r="C9" s="6">
        <v>13760000</v>
      </c>
      <c r="D9" s="6">
        <v>55040000</v>
      </c>
      <c r="E9" s="6">
        <f t="shared" si="2"/>
        <v>5504000</v>
      </c>
      <c r="F9" s="6">
        <f t="shared" si="3"/>
        <v>74304000</v>
      </c>
      <c r="G9" s="7">
        <v>74304000</v>
      </c>
      <c r="H9" s="7">
        <f t="shared" si="4"/>
        <v>75000000</v>
      </c>
      <c r="I9" s="6">
        <f t="shared" si="5"/>
        <v>13888888.888888888</v>
      </c>
      <c r="J9" s="6">
        <f t="shared" si="6"/>
        <v>55555555.555555552</v>
      </c>
      <c r="K9" s="10">
        <f t="shared" si="7"/>
        <v>5555555.555555555</v>
      </c>
      <c r="L9" s="14">
        <f t="shared" si="8"/>
        <v>75000000</v>
      </c>
      <c r="M9" s="17">
        <f t="shared" si="9"/>
        <v>12592592.592592591</v>
      </c>
      <c r="N9" s="6">
        <f t="shared" si="10"/>
        <v>50370370.370370366</v>
      </c>
      <c r="O9" s="10">
        <f t="shared" si="11"/>
        <v>5037037.0370370364</v>
      </c>
      <c r="P9" s="14">
        <f t="shared" si="12"/>
        <v>68000000</v>
      </c>
      <c r="Q9" s="23">
        <f t="shared" si="13"/>
        <v>67500000</v>
      </c>
      <c r="R9" s="17">
        <f t="shared" si="14"/>
        <v>11481481.481481481</v>
      </c>
      <c r="S9" s="6">
        <f t="shared" si="15"/>
        <v>45925925.925925925</v>
      </c>
      <c r="T9" s="10">
        <f t="shared" si="16"/>
        <v>4592592.5925925924</v>
      </c>
      <c r="U9" s="14">
        <f t="shared" si="17"/>
        <v>62000000</v>
      </c>
      <c r="V9" s="23">
        <f t="shared" si="18"/>
        <v>61200000</v>
      </c>
      <c r="W9" s="17">
        <f t="shared" si="19"/>
        <v>10370370.370370369</v>
      </c>
      <c r="X9" s="6">
        <f t="shared" si="20"/>
        <v>41481481.481481478</v>
      </c>
      <c r="Y9" s="10">
        <f t="shared" si="21"/>
        <v>4148148.1481481479</v>
      </c>
      <c r="Z9" s="14">
        <f t="shared" si="22"/>
        <v>56000000</v>
      </c>
      <c r="AA9" s="23">
        <f t="shared" si="23"/>
        <v>55800000</v>
      </c>
      <c r="AB9" s="17">
        <f t="shared" si="0"/>
        <v>10000000</v>
      </c>
      <c r="AC9" s="6">
        <f t="shared" si="1"/>
        <v>40000000</v>
      </c>
      <c r="AD9" s="10">
        <f t="shared" si="24"/>
        <v>4000000</v>
      </c>
      <c r="AE9" s="14">
        <v>54000000</v>
      </c>
      <c r="AF9" s="12">
        <v>53100000</v>
      </c>
      <c r="AG9" s="8">
        <f t="shared" si="25"/>
        <v>54000000</v>
      </c>
    </row>
    <row r="10" spans="1:33" x14ac:dyDescent="0.3">
      <c r="A10" s="27">
        <v>8</v>
      </c>
      <c r="B10" s="27">
        <v>519</v>
      </c>
      <c r="C10" s="6">
        <v>14060000</v>
      </c>
      <c r="D10" s="6">
        <v>56240000</v>
      </c>
      <c r="E10" s="6">
        <f t="shared" si="2"/>
        <v>5624000</v>
      </c>
      <c r="F10" s="6">
        <f t="shared" si="3"/>
        <v>75924000</v>
      </c>
      <c r="G10" s="7">
        <v>75924000</v>
      </c>
      <c r="H10" s="7">
        <f t="shared" si="4"/>
        <v>76000000</v>
      </c>
      <c r="I10" s="6">
        <f t="shared" si="5"/>
        <v>14074074.074074073</v>
      </c>
      <c r="J10" s="6">
        <f t="shared" si="6"/>
        <v>56296296.296296291</v>
      </c>
      <c r="K10" s="10">
        <f t="shared" si="7"/>
        <v>5629629.6296296297</v>
      </c>
      <c r="L10" s="14">
        <f t="shared" si="8"/>
        <v>75999999.999999985</v>
      </c>
      <c r="M10" s="17">
        <f t="shared" si="9"/>
        <v>12777777.777777778</v>
      </c>
      <c r="N10" s="6">
        <f t="shared" si="10"/>
        <v>51111111.111111112</v>
      </c>
      <c r="O10" s="10">
        <f t="shared" si="11"/>
        <v>5111111.111111111</v>
      </c>
      <c r="P10" s="14">
        <f t="shared" si="12"/>
        <v>69000000</v>
      </c>
      <c r="Q10" s="23">
        <f t="shared" si="13"/>
        <v>68399999.999999985</v>
      </c>
      <c r="R10" s="17">
        <f t="shared" si="14"/>
        <v>11666666.666666666</v>
      </c>
      <c r="S10" s="6">
        <f t="shared" si="15"/>
        <v>46666666.666666664</v>
      </c>
      <c r="T10" s="10">
        <f t="shared" si="16"/>
        <v>4666666.666666666</v>
      </c>
      <c r="U10" s="14">
        <f t="shared" si="17"/>
        <v>63000000</v>
      </c>
      <c r="V10" s="23">
        <f t="shared" si="18"/>
        <v>62100000</v>
      </c>
      <c r="W10" s="17">
        <f t="shared" si="19"/>
        <v>10555555.555555554</v>
      </c>
      <c r="X10" s="6">
        <f t="shared" si="20"/>
        <v>42222222.222222216</v>
      </c>
      <c r="Y10" s="10">
        <f t="shared" si="21"/>
        <v>4222222.222222222</v>
      </c>
      <c r="Z10" s="14">
        <f t="shared" si="22"/>
        <v>57000000</v>
      </c>
      <c r="AA10" s="23">
        <f t="shared" si="23"/>
        <v>56700000</v>
      </c>
      <c r="AB10" s="17">
        <f t="shared" si="0"/>
        <v>10000000</v>
      </c>
      <c r="AC10" s="6">
        <f t="shared" si="1"/>
        <v>40000000</v>
      </c>
      <c r="AD10" s="10">
        <f t="shared" si="24"/>
        <v>4000000</v>
      </c>
      <c r="AE10" s="14">
        <v>54000000</v>
      </c>
      <c r="AF10" s="12">
        <v>53100000</v>
      </c>
      <c r="AG10" s="8">
        <f t="shared" si="25"/>
        <v>54000000</v>
      </c>
    </row>
    <row r="11" spans="1:33" x14ac:dyDescent="0.3">
      <c r="A11" s="27">
        <v>9</v>
      </c>
      <c r="B11" s="27">
        <v>707</v>
      </c>
      <c r="C11" s="6">
        <v>14060000</v>
      </c>
      <c r="D11" s="6">
        <v>56240000</v>
      </c>
      <c r="E11" s="6">
        <f t="shared" si="2"/>
        <v>5624000</v>
      </c>
      <c r="F11" s="6">
        <f t="shared" si="3"/>
        <v>75924000</v>
      </c>
      <c r="G11" s="7">
        <v>75924000</v>
      </c>
      <c r="H11" s="7">
        <f t="shared" si="4"/>
        <v>76000000</v>
      </c>
      <c r="I11" s="6">
        <f t="shared" si="5"/>
        <v>14074074.074074073</v>
      </c>
      <c r="J11" s="6">
        <f t="shared" si="6"/>
        <v>56296296.296296291</v>
      </c>
      <c r="K11" s="10">
        <f t="shared" si="7"/>
        <v>5629629.6296296297</v>
      </c>
      <c r="L11" s="14">
        <f t="shared" si="8"/>
        <v>75999999.999999985</v>
      </c>
      <c r="M11" s="17">
        <f t="shared" si="9"/>
        <v>12777777.777777778</v>
      </c>
      <c r="N11" s="6">
        <f t="shared" si="10"/>
        <v>51111111.111111112</v>
      </c>
      <c r="O11" s="10">
        <f t="shared" si="11"/>
        <v>5111111.111111111</v>
      </c>
      <c r="P11" s="14">
        <f t="shared" si="12"/>
        <v>69000000</v>
      </c>
      <c r="Q11" s="23">
        <f t="shared" si="13"/>
        <v>68399999.999999985</v>
      </c>
      <c r="R11" s="17">
        <f t="shared" si="14"/>
        <v>11666666.666666666</v>
      </c>
      <c r="S11" s="6">
        <f t="shared" si="15"/>
        <v>46666666.666666664</v>
      </c>
      <c r="T11" s="10">
        <f t="shared" si="16"/>
        <v>4666666.666666666</v>
      </c>
      <c r="U11" s="14">
        <f>ROUNDUP(V11,-6)</f>
        <v>63000000</v>
      </c>
      <c r="V11" s="23">
        <f t="shared" si="18"/>
        <v>62100000</v>
      </c>
      <c r="W11" s="17">
        <f t="shared" si="19"/>
        <v>10555555.555555554</v>
      </c>
      <c r="X11" s="6">
        <f t="shared" si="20"/>
        <v>42222222.222222216</v>
      </c>
      <c r="Y11" s="10">
        <f t="shared" si="21"/>
        <v>4222222.222222222</v>
      </c>
      <c r="Z11" s="14">
        <f t="shared" si="22"/>
        <v>57000000</v>
      </c>
      <c r="AA11" s="23">
        <f t="shared" si="23"/>
        <v>56700000</v>
      </c>
      <c r="AB11" s="17">
        <f t="shared" si="0"/>
        <v>10185185.185185185</v>
      </c>
      <c r="AC11" s="6">
        <f t="shared" si="1"/>
        <v>40740740.740740739</v>
      </c>
      <c r="AD11" s="10">
        <f t="shared" si="24"/>
        <v>4074074.0740740737</v>
      </c>
      <c r="AE11" s="14">
        <v>55000000</v>
      </c>
      <c r="AF11" s="12">
        <v>54900000</v>
      </c>
      <c r="AG11" s="8">
        <f t="shared" si="25"/>
        <v>55000000</v>
      </c>
    </row>
    <row r="12" spans="1:33" x14ac:dyDescent="0.3">
      <c r="A12" s="27">
        <v>10</v>
      </c>
      <c r="B12" s="27">
        <v>812</v>
      </c>
      <c r="C12" s="6">
        <v>17400000</v>
      </c>
      <c r="D12" s="6">
        <v>69600000</v>
      </c>
      <c r="E12" s="6">
        <f t="shared" si="2"/>
        <v>6960000</v>
      </c>
      <c r="F12" s="6">
        <f t="shared" si="3"/>
        <v>93960000</v>
      </c>
      <c r="G12" s="7">
        <v>93960000</v>
      </c>
      <c r="H12" s="7">
        <f t="shared" si="4"/>
        <v>94000000</v>
      </c>
      <c r="I12" s="6">
        <f t="shared" si="5"/>
        <v>17407407.407407407</v>
      </c>
      <c r="J12" s="6">
        <f t="shared" si="6"/>
        <v>69629629.629629627</v>
      </c>
      <c r="K12" s="10">
        <f t="shared" si="7"/>
        <v>6962962.9629629627</v>
      </c>
      <c r="L12" s="14">
        <f t="shared" si="8"/>
        <v>94000000</v>
      </c>
      <c r="M12" s="17">
        <f t="shared" si="9"/>
        <v>15740740.740740741</v>
      </c>
      <c r="N12" s="6">
        <f t="shared" si="10"/>
        <v>62962962.962962963</v>
      </c>
      <c r="O12" s="10">
        <f t="shared" si="11"/>
        <v>6296296.2962962957</v>
      </c>
      <c r="P12" s="14">
        <f t="shared" si="12"/>
        <v>85000000</v>
      </c>
      <c r="Q12" s="23">
        <f t="shared" si="13"/>
        <v>84600000</v>
      </c>
      <c r="R12" s="17">
        <f t="shared" si="14"/>
        <v>14259259.259259259</v>
      </c>
      <c r="S12" s="6">
        <f t="shared" si="15"/>
        <v>57037037.037037037</v>
      </c>
      <c r="T12" s="10">
        <f t="shared" si="16"/>
        <v>5703703.7037037034</v>
      </c>
      <c r="U12" s="14">
        <f t="shared" si="17"/>
        <v>77000000</v>
      </c>
      <c r="V12" s="23">
        <f t="shared" si="18"/>
        <v>76500000</v>
      </c>
      <c r="W12" s="17">
        <f t="shared" si="19"/>
        <v>12962962.962962963</v>
      </c>
      <c r="X12" s="6">
        <f t="shared" si="20"/>
        <v>51851851.851851851</v>
      </c>
      <c r="Y12" s="10">
        <f t="shared" si="21"/>
        <v>5185185.1851851847</v>
      </c>
      <c r="Z12" s="14">
        <f t="shared" si="22"/>
        <v>70000000</v>
      </c>
      <c r="AA12" s="23">
        <f t="shared" si="23"/>
        <v>69300000</v>
      </c>
      <c r="AB12" s="17">
        <f t="shared" si="0"/>
        <v>12777777.777777778</v>
      </c>
      <c r="AC12" s="6">
        <f t="shared" si="1"/>
        <v>51111111.111111112</v>
      </c>
      <c r="AD12" s="10">
        <f t="shared" si="24"/>
        <v>5111111.111111111</v>
      </c>
      <c r="AE12" s="14">
        <v>69000000</v>
      </c>
      <c r="AF12" s="12">
        <v>68400000</v>
      </c>
      <c r="AG12" s="8">
        <f t="shared" si="25"/>
        <v>69000000</v>
      </c>
    </row>
    <row r="13" spans="1:33" x14ac:dyDescent="0.3">
      <c r="A13" s="27">
        <v>11</v>
      </c>
      <c r="B13" s="27">
        <v>1022</v>
      </c>
      <c r="C13" s="6">
        <v>15720000</v>
      </c>
      <c r="D13" s="6">
        <v>62880000</v>
      </c>
      <c r="E13" s="6">
        <f t="shared" si="2"/>
        <v>6288000</v>
      </c>
      <c r="F13" s="6">
        <f t="shared" si="3"/>
        <v>84888000</v>
      </c>
      <c r="G13" s="7">
        <v>84888000</v>
      </c>
      <c r="H13" s="7">
        <f t="shared" si="4"/>
        <v>85000000</v>
      </c>
      <c r="I13" s="6">
        <f t="shared" si="5"/>
        <v>15740740.740740741</v>
      </c>
      <c r="J13" s="6">
        <f t="shared" si="6"/>
        <v>62962962.962962963</v>
      </c>
      <c r="K13" s="10">
        <f t="shared" si="7"/>
        <v>6296296.2962962957</v>
      </c>
      <c r="L13" s="14">
        <f t="shared" si="8"/>
        <v>85000000</v>
      </c>
      <c r="M13" s="17">
        <f t="shared" si="9"/>
        <v>14259259.259259259</v>
      </c>
      <c r="N13" s="6">
        <f t="shared" si="10"/>
        <v>57037037.037037037</v>
      </c>
      <c r="O13" s="10">
        <f t="shared" si="11"/>
        <v>5703703.7037037034</v>
      </c>
      <c r="P13" s="14">
        <f t="shared" si="12"/>
        <v>77000000</v>
      </c>
      <c r="Q13" s="23">
        <f t="shared" si="13"/>
        <v>76500000</v>
      </c>
      <c r="R13" s="17">
        <f t="shared" si="14"/>
        <v>12962962.962962963</v>
      </c>
      <c r="S13" s="6">
        <f t="shared" si="15"/>
        <v>51851851.851851851</v>
      </c>
      <c r="T13" s="10">
        <f t="shared" si="16"/>
        <v>5185185.1851851847</v>
      </c>
      <c r="U13" s="14">
        <f t="shared" si="17"/>
        <v>70000000</v>
      </c>
      <c r="V13" s="23">
        <f t="shared" si="18"/>
        <v>69300000</v>
      </c>
      <c r="W13" s="17">
        <f t="shared" si="19"/>
        <v>11666666.666666666</v>
      </c>
      <c r="X13" s="6">
        <f t="shared" si="20"/>
        <v>46666666.666666664</v>
      </c>
      <c r="Y13" s="10">
        <f t="shared" si="21"/>
        <v>4666666.666666666</v>
      </c>
      <c r="Z13" s="14">
        <f t="shared" si="22"/>
        <v>63000000</v>
      </c>
      <c r="AA13" s="23">
        <f t="shared" si="23"/>
        <v>63000000</v>
      </c>
      <c r="AB13" s="17">
        <f t="shared" si="0"/>
        <v>10925925.925925925</v>
      </c>
      <c r="AC13" s="6">
        <f t="shared" si="1"/>
        <v>43703703.703703701</v>
      </c>
      <c r="AD13" s="10">
        <f t="shared" si="24"/>
        <v>4370370.3703703703</v>
      </c>
      <c r="AE13" s="14">
        <v>59000000</v>
      </c>
      <c r="AF13" s="12">
        <v>58500000</v>
      </c>
      <c r="AG13" s="8">
        <f t="shared" si="25"/>
        <v>59000000</v>
      </c>
    </row>
    <row r="14" spans="1:33" x14ac:dyDescent="0.3">
      <c r="A14" s="27">
        <v>12</v>
      </c>
      <c r="B14" s="27">
        <v>1202</v>
      </c>
      <c r="C14" s="6">
        <v>15400000</v>
      </c>
      <c r="D14" s="6">
        <v>61600000</v>
      </c>
      <c r="E14" s="6">
        <f t="shared" si="2"/>
        <v>6160000</v>
      </c>
      <c r="F14" s="6">
        <f t="shared" si="3"/>
        <v>83160000</v>
      </c>
      <c r="G14" s="7">
        <v>83160000</v>
      </c>
      <c r="H14" s="7">
        <f t="shared" si="4"/>
        <v>84000000</v>
      </c>
      <c r="I14" s="6">
        <f t="shared" si="5"/>
        <v>15555555.555555554</v>
      </c>
      <c r="J14" s="6">
        <f t="shared" si="6"/>
        <v>62222222.222222216</v>
      </c>
      <c r="K14" s="10">
        <f>H14*(E14/F14)-1</f>
        <v>6222221.222222222</v>
      </c>
      <c r="L14" s="14">
        <f>SUM(I14:K14)+1</f>
        <v>84000000</v>
      </c>
      <c r="M14" s="17">
        <f t="shared" si="9"/>
        <v>14074074.074074073</v>
      </c>
      <c r="N14" s="6">
        <f t="shared" si="10"/>
        <v>56296296.296296291</v>
      </c>
      <c r="O14" s="10">
        <f t="shared" si="11"/>
        <v>5629629.6296296297</v>
      </c>
      <c r="P14" s="14">
        <f t="shared" si="12"/>
        <v>76000000</v>
      </c>
      <c r="Q14" s="23">
        <f t="shared" si="13"/>
        <v>75600000</v>
      </c>
      <c r="R14" s="17">
        <f t="shared" si="14"/>
        <v>12777777.777777778</v>
      </c>
      <c r="S14" s="6">
        <f t="shared" si="15"/>
        <v>51111111.111111112</v>
      </c>
      <c r="T14" s="10">
        <f>U14*(E14/F14)+1</f>
        <v>5111112.111111111</v>
      </c>
      <c r="U14" s="14">
        <f t="shared" si="17"/>
        <v>69000000</v>
      </c>
      <c r="V14" s="23">
        <f t="shared" si="18"/>
        <v>68400000</v>
      </c>
      <c r="W14" s="17">
        <f t="shared" si="19"/>
        <v>11666666.666666666</v>
      </c>
      <c r="X14" s="6">
        <f t="shared" si="20"/>
        <v>46666666.666666664</v>
      </c>
      <c r="Y14" s="10">
        <f>Z14*(E14/F14)-1</f>
        <v>4666665.666666666</v>
      </c>
      <c r="Z14" s="14">
        <f t="shared" si="22"/>
        <v>63000000</v>
      </c>
      <c r="AA14" s="23">
        <f t="shared" si="23"/>
        <v>62100000</v>
      </c>
      <c r="AB14" s="17">
        <f t="shared" si="0"/>
        <v>10925925.925925925</v>
      </c>
      <c r="AC14" s="6">
        <f t="shared" si="1"/>
        <v>43703703.703703701</v>
      </c>
      <c r="AD14" s="10">
        <f t="shared" si="24"/>
        <v>4370370.3703703703</v>
      </c>
      <c r="AE14" s="14">
        <v>59000000</v>
      </c>
      <c r="AF14" s="12">
        <v>58500000</v>
      </c>
      <c r="AG14" s="8">
        <f t="shared" si="25"/>
        <v>59000000</v>
      </c>
    </row>
    <row r="15" spans="1:33" x14ac:dyDescent="0.3">
      <c r="A15" s="27">
        <v>13</v>
      </c>
      <c r="B15" s="27">
        <v>1306</v>
      </c>
      <c r="C15" s="6">
        <v>14500000</v>
      </c>
      <c r="D15" s="6">
        <v>58000000</v>
      </c>
      <c r="E15" s="6">
        <f t="shared" si="2"/>
        <v>5800000</v>
      </c>
      <c r="F15" s="6">
        <f t="shared" si="3"/>
        <v>78300000</v>
      </c>
      <c r="G15" s="7">
        <v>78300000</v>
      </c>
      <c r="H15" s="7">
        <f t="shared" si="4"/>
        <v>79000000</v>
      </c>
      <c r="I15" s="6">
        <f t="shared" si="5"/>
        <v>14629629.629629629</v>
      </c>
      <c r="J15" s="6">
        <f t="shared" si="6"/>
        <v>58518518.518518515</v>
      </c>
      <c r="K15" s="10">
        <f t="shared" si="7"/>
        <v>5851851.8518518517</v>
      </c>
      <c r="L15" s="14">
        <f t="shared" si="8"/>
        <v>79000000</v>
      </c>
      <c r="M15" s="17">
        <f t="shared" si="9"/>
        <v>13333333.333333332</v>
      </c>
      <c r="N15" s="6">
        <f t="shared" si="10"/>
        <v>53333333.333333328</v>
      </c>
      <c r="O15" s="10">
        <f>P15*(E15/F15)</f>
        <v>5333333.333333333</v>
      </c>
      <c r="P15" s="14">
        <f t="shared" si="12"/>
        <v>72000000</v>
      </c>
      <c r="Q15" s="23">
        <f t="shared" si="13"/>
        <v>71100000</v>
      </c>
      <c r="R15" s="17">
        <f t="shared" si="14"/>
        <v>12037037.037037035</v>
      </c>
      <c r="S15" s="6">
        <f t="shared" si="15"/>
        <v>48148148.148148142</v>
      </c>
      <c r="T15" s="10">
        <f>U15*(E15/F15)-1</f>
        <v>4814813.8148148144</v>
      </c>
      <c r="U15" s="14">
        <f t="shared" si="17"/>
        <v>65000000</v>
      </c>
      <c r="V15" s="23">
        <f t="shared" si="18"/>
        <v>64800000</v>
      </c>
      <c r="W15" s="17">
        <f t="shared" si="19"/>
        <v>10925925.925925925</v>
      </c>
      <c r="X15" s="6">
        <f t="shared" si="20"/>
        <v>43703703.703703701</v>
      </c>
      <c r="Y15" s="10">
        <f>Z15*(E15/F15)+1</f>
        <v>4370371.3703703703</v>
      </c>
      <c r="Z15" s="14">
        <f>ROUNDUP(AA15,-6)</f>
        <v>59000000</v>
      </c>
      <c r="AA15" s="23">
        <f t="shared" si="23"/>
        <v>58500000</v>
      </c>
      <c r="AB15" s="17">
        <f t="shared" si="0"/>
        <v>10555555.555555554</v>
      </c>
      <c r="AC15" s="6">
        <f t="shared" si="1"/>
        <v>42222222.222222216</v>
      </c>
      <c r="AD15" s="10">
        <f>AE15*(E15/F15)-1</f>
        <v>4222221.222222222</v>
      </c>
      <c r="AE15" s="14">
        <v>57000000</v>
      </c>
      <c r="AF15" s="12">
        <v>56700000</v>
      </c>
      <c r="AG15" s="8">
        <f t="shared" si="25"/>
        <v>57000000</v>
      </c>
    </row>
    <row r="16" spans="1:33" x14ac:dyDescent="0.3">
      <c r="A16" s="27">
        <v>14</v>
      </c>
      <c r="B16" s="27">
        <v>1402</v>
      </c>
      <c r="C16" s="6">
        <v>15400000</v>
      </c>
      <c r="D16" s="6">
        <v>61600000</v>
      </c>
      <c r="E16" s="6">
        <f t="shared" si="2"/>
        <v>6160000</v>
      </c>
      <c r="F16" s="6">
        <f t="shared" si="3"/>
        <v>83160000</v>
      </c>
      <c r="G16" s="7">
        <v>83160000</v>
      </c>
      <c r="H16" s="7">
        <f t="shared" si="4"/>
        <v>84000000</v>
      </c>
      <c r="I16" s="6">
        <f t="shared" si="5"/>
        <v>15555555.555555554</v>
      </c>
      <c r="J16" s="6">
        <f t="shared" si="6"/>
        <v>62222222.222222216</v>
      </c>
      <c r="K16" s="10">
        <f>H16*(E16/F16)-1</f>
        <v>6222221.222222222</v>
      </c>
      <c r="L16" s="14">
        <f>SUM(I16:K16)+1</f>
        <v>84000000</v>
      </c>
      <c r="M16" s="17">
        <f t="shared" si="9"/>
        <v>14074074.074074073</v>
      </c>
      <c r="N16" s="6">
        <f t="shared" si="10"/>
        <v>56296296.296296291</v>
      </c>
      <c r="O16" s="10">
        <f t="shared" si="11"/>
        <v>5629629.6296296297</v>
      </c>
      <c r="P16" s="14">
        <f t="shared" si="12"/>
        <v>76000000</v>
      </c>
      <c r="Q16" s="23">
        <f t="shared" si="13"/>
        <v>75600000</v>
      </c>
      <c r="R16" s="17">
        <f t="shared" si="14"/>
        <v>12777777.777777778</v>
      </c>
      <c r="S16" s="6">
        <f t="shared" si="15"/>
        <v>51111111.111111112</v>
      </c>
      <c r="T16" s="10">
        <f>U16*(E16/F16)+1</f>
        <v>5111112.111111111</v>
      </c>
      <c r="U16" s="14">
        <f t="shared" si="17"/>
        <v>69000000</v>
      </c>
      <c r="V16" s="23">
        <f t="shared" si="18"/>
        <v>68400000</v>
      </c>
      <c r="W16" s="17">
        <f t="shared" si="19"/>
        <v>11666666.666666666</v>
      </c>
      <c r="X16" s="6">
        <f t="shared" si="20"/>
        <v>46666666.666666664</v>
      </c>
      <c r="Y16" s="10">
        <f>Z16*(E16/F16)-1</f>
        <v>4666665.666666666</v>
      </c>
      <c r="Z16" s="14">
        <f t="shared" si="22"/>
        <v>63000000</v>
      </c>
      <c r="AA16" s="23">
        <f t="shared" si="23"/>
        <v>62100000</v>
      </c>
      <c r="AB16" s="17">
        <f t="shared" si="0"/>
        <v>11296296.296296295</v>
      </c>
      <c r="AC16" s="6">
        <f t="shared" si="1"/>
        <v>45185185.185185179</v>
      </c>
      <c r="AD16" s="10">
        <f>AE16*(E16/F16)</f>
        <v>4518518.5185185187</v>
      </c>
      <c r="AE16" s="14">
        <v>61000000</v>
      </c>
      <c r="AF16" s="12">
        <v>60300000</v>
      </c>
      <c r="AG16" s="8">
        <f t="shared" si="25"/>
        <v>61000000</v>
      </c>
    </row>
    <row r="17" spans="1:33" x14ac:dyDescent="0.3">
      <c r="A17" s="27">
        <v>15</v>
      </c>
      <c r="B17" s="27">
        <v>1412</v>
      </c>
      <c r="C17" s="6">
        <v>17960000</v>
      </c>
      <c r="D17" s="6">
        <v>71840000</v>
      </c>
      <c r="E17" s="6">
        <f t="shared" si="2"/>
        <v>7184000</v>
      </c>
      <c r="F17" s="6">
        <f t="shared" si="3"/>
        <v>96984000</v>
      </c>
      <c r="G17" s="7">
        <v>96984000</v>
      </c>
      <c r="H17" s="7">
        <f t="shared" si="4"/>
        <v>97000000</v>
      </c>
      <c r="I17" s="6">
        <f t="shared" si="5"/>
        <v>17962962.962962963</v>
      </c>
      <c r="J17" s="6">
        <f t="shared" si="6"/>
        <v>71851851.851851851</v>
      </c>
      <c r="K17" s="10">
        <f t="shared" si="7"/>
        <v>7185185.1851851847</v>
      </c>
      <c r="L17" s="14">
        <f t="shared" si="8"/>
        <v>96999999.999999985</v>
      </c>
      <c r="M17" s="17">
        <f t="shared" si="9"/>
        <v>16296296.296296295</v>
      </c>
      <c r="N17" s="6">
        <f t="shared" si="10"/>
        <v>65185185.185185179</v>
      </c>
      <c r="O17" s="10">
        <f t="shared" si="11"/>
        <v>6518518.5185185177</v>
      </c>
      <c r="P17" s="14">
        <f t="shared" si="12"/>
        <v>88000000</v>
      </c>
      <c r="Q17" s="23">
        <f t="shared" si="13"/>
        <v>87299999.999999985</v>
      </c>
      <c r="R17" s="17">
        <f t="shared" si="14"/>
        <v>14814814.814814813</v>
      </c>
      <c r="S17" s="6">
        <f t="shared" si="15"/>
        <v>59259259.259259254</v>
      </c>
      <c r="T17" s="10">
        <f t="shared" si="16"/>
        <v>5925925.9259259254</v>
      </c>
      <c r="U17" s="14">
        <f t="shared" si="17"/>
        <v>80000000</v>
      </c>
      <c r="V17" s="23">
        <f t="shared" si="18"/>
        <v>79200000</v>
      </c>
      <c r="W17" s="17">
        <f t="shared" si="19"/>
        <v>13333333.333333332</v>
      </c>
      <c r="X17" s="6">
        <f t="shared" si="20"/>
        <v>53333333.333333328</v>
      </c>
      <c r="Y17" s="10">
        <f t="shared" si="21"/>
        <v>5333333.333333333</v>
      </c>
      <c r="Z17" s="14">
        <f t="shared" si="22"/>
        <v>72000000</v>
      </c>
      <c r="AA17" s="23">
        <f t="shared" si="23"/>
        <v>72000000</v>
      </c>
      <c r="AB17" s="17">
        <f t="shared" si="0"/>
        <v>13148148.148148147</v>
      </c>
      <c r="AC17" s="6">
        <f t="shared" si="1"/>
        <v>52592592.59259259</v>
      </c>
      <c r="AD17" s="10">
        <f>AE17*(E17/F17)</f>
        <v>5259259.2592592593</v>
      </c>
      <c r="AE17" s="14">
        <v>71000000</v>
      </c>
      <c r="AF17" s="12">
        <v>70200000</v>
      </c>
      <c r="AG17" s="8">
        <f t="shared" si="25"/>
        <v>71000000</v>
      </c>
    </row>
    <row r="18" spans="1:33" x14ac:dyDescent="0.3">
      <c r="A18" s="27">
        <v>16</v>
      </c>
      <c r="B18" s="27">
        <v>1415</v>
      </c>
      <c r="C18" s="6">
        <v>14800000</v>
      </c>
      <c r="D18" s="6">
        <v>59200000</v>
      </c>
      <c r="E18" s="6">
        <f t="shared" si="2"/>
        <v>5920000</v>
      </c>
      <c r="F18" s="6">
        <f t="shared" si="3"/>
        <v>79920000</v>
      </c>
      <c r="G18" s="7">
        <v>79920000</v>
      </c>
      <c r="H18" s="7">
        <f t="shared" si="4"/>
        <v>80000000</v>
      </c>
      <c r="I18" s="6">
        <f t="shared" si="5"/>
        <v>14814814.814814813</v>
      </c>
      <c r="J18" s="6">
        <f t="shared" si="6"/>
        <v>59259259.259259254</v>
      </c>
      <c r="K18" s="10">
        <f t="shared" si="7"/>
        <v>5925925.9259259254</v>
      </c>
      <c r="L18" s="14">
        <f t="shared" si="8"/>
        <v>79999999.999999985</v>
      </c>
      <c r="M18" s="17">
        <f t="shared" si="9"/>
        <v>13333333.333333332</v>
      </c>
      <c r="N18" s="6">
        <f t="shared" si="10"/>
        <v>53333333.333333328</v>
      </c>
      <c r="O18" s="10">
        <f t="shared" si="11"/>
        <v>5333333.333333333</v>
      </c>
      <c r="P18" s="14">
        <f t="shared" si="12"/>
        <v>72000000</v>
      </c>
      <c r="Q18" s="23">
        <f t="shared" si="13"/>
        <v>71999999.999999985</v>
      </c>
      <c r="R18" s="17">
        <f t="shared" si="14"/>
        <v>12037037.037037035</v>
      </c>
      <c r="S18" s="6">
        <f t="shared" si="15"/>
        <v>48148148.148148142</v>
      </c>
      <c r="T18" s="10">
        <f t="shared" si="16"/>
        <v>4814814.8148148144</v>
      </c>
      <c r="U18" s="14">
        <f t="shared" si="17"/>
        <v>65000000</v>
      </c>
      <c r="V18" s="23">
        <f t="shared" si="18"/>
        <v>64800000</v>
      </c>
      <c r="W18" s="17">
        <f t="shared" si="19"/>
        <v>10925925.925925925</v>
      </c>
      <c r="X18" s="6">
        <f t="shared" si="20"/>
        <v>43703703.703703701</v>
      </c>
      <c r="Y18" s="10">
        <f t="shared" si="21"/>
        <v>4370370.3703703703</v>
      </c>
      <c r="Z18" s="14">
        <f t="shared" si="22"/>
        <v>59000000</v>
      </c>
      <c r="AA18" s="23">
        <f t="shared" si="23"/>
        <v>58500000</v>
      </c>
      <c r="AB18" s="17">
        <f t="shared" si="0"/>
        <v>10555555.555555554</v>
      </c>
      <c r="AC18" s="6">
        <f t="shared" si="1"/>
        <v>42222222.222222216</v>
      </c>
      <c r="AD18" s="10">
        <f>AE18*(E18/F18)-1</f>
        <v>4222221.222222222</v>
      </c>
      <c r="AE18" s="14">
        <v>57000000</v>
      </c>
      <c r="AF18" s="12">
        <v>56700000</v>
      </c>
      <c r="AG18" s="8">
        <f t="shared" si="25"/>
        <v>57000000</v>
      </c>
    </row>
    <row r="19" spans="1:33" x14ac:dyDescent="0.3">
      <c r="A19" s="27">
        <v>17</v>
      </c>
      <c r="B19" s="27">
        <v>1524</v>
      </c>
      <c r="C19" s="6">
        <v>18320000</v>
      </c>
      <c r="D19" s="6">
        <v>73280000</v>
      </c>
      <c r="E19" s="6">
        <f t="shared" si="2"/>
        <v>7328000</v>
      </c>
      <c r="F19" s="6">
        <f>SUM(C19:E19)</f>
        <v>98928000</v>
      </c>
      <c r="G19" s="7">
        <v>98928000</v>
      </c>
      <c r="H19" s="7">
        <f t="shared" si="4"/>
        <v>99000000</v>
      </c>
      <c r="I19" s="6">
        <f t="shared" si="5"/>
        <v>18333333.333333332</v>
      </c>
      <c r="J19" s="6">
        <f t="shared" si="6"/>
        <v>73333333.333333328</v>
      </c>
      <c r="K19" s="10">
        <f t="shared" si="7"/>
        <v>7333333.333333333</v>
      </c>
      <c r="L19" s="14">
        <f t="shared" si="8"/>
        <v>98999999.999999985</v>
      </c>
      <c r="M19" s="17">
        <f t="shared" si="9"/>
        <v>16666666.666666666</v>
      </c>
      <c r="N19" s="6">
        <f t="shared" si="10"/>
        <v>66666666.666666664</v>
      </c>
      <c r="O19" s="10">
        <f t="shared" si="11"/>
        <v>6666666.666666666</v>
      </c>
      <c r="P19" s="14">
        <f t="shared" si="12"/>
        <v>90000000</v>
      </c>
      <c r="Q19" s="23">
        <f t="shared" si="13"/>
        <v>89099999.999999985</v>
      </c>
      <c r="R19" s="17">
        <f t="shared" si="14"/>
        <v>15000000</v>
      </c>
      <c r="S19" s="6">
        <f t="shared" si="15"/>
        <v>60000000</v>
      </c>
      <c r="T19" s="10">
        <f>U19*(E19/F19)+1</f>
        <v>6000001</v>
      </c>
      <c r="U19" s="14">
        <f t="shared" si="17"/>
        <v>81000000</v>
      </c>
      <c r="V19" s="23">
        <f t="shared" si="18"/>
        <v>81000000</v>
      </c>
      <c r="W19" s="17">
        <f t="shared" si="19"/>
        <v>13518518.518518519</v>
      </c>
      <c r="X19" s="6">
        <f t="shared" si="20"/>
        <v>54074074.074074075</v>
      </c>
      <c r="Y19" s="10">
        <f>Z19*(E19/F19)-1</f>
        <v>5407406.4074074067</v>
      </c>
      <c r="Z19" s="14">
        <f t="shared" si="22"/>
        <v>73000000</v>
      </c>
      <c r="AA19" s="23">
        <f t="shared" si="23"/>
        <v>72900000</v>
      </c>
      <c r="AB19" s="17">
        <f t="shared" si="0"/>
        <v>13333333.333333332</v>
      </c>
      <c r="AC19" s="6">
        <f t="shared" si="1"/>
        <v>53333333.333333328</v>
      </c>
      <c r="AD19" s="10">
        <f>AE19*(E19/F19)</f>
        <v>5333333.333333333</v>
      </c>
      <c r="AE19" s="14">
        <v>72000000</v>
      </c>
      <c r="AF19" s="12">
        <v>72000000</v>
      </c>
      <c r="AG19" s="8">
        <f t="shared" si="25"/>
        <v>72000000</v>
      </c>
    </row>
    <row r="20" spans="1:33" ht="17.25" thickBot="1" x14ac:dyDescent="0.35">
      <c r="A20" s="41" t="s">
        <v>5</v>
      </c>
      <c r="B20" s="42"/>
      <c r="C20" s="5">
        <f>SUM(C3:C19)</f>
        <v>261920000</v>
      </c>
      <c r="D20" s="5">
        <f t="shared" ref="D20:G20" si="26">SUM(D3:D19)</f>
        <v>1047680000</v>
      </c>
      <c r="E20" s="5">
        <f t="shared" si="26"/>
        <v>104768000</v>
      </c>
      <c r="F20" s="5">
        <f t="shared" si="26"/>
        <v>1414368000</v>
      </c>
      <c r="G20" s="8">
        <f t="shared" si="26"/>
        <v>1414368000</v>
      </c>
      <c r="H20" s="8">
        <f>SUM(H3:H19)</f>
        <v>1420000000</v>
      </c>
      <c r="I20" s="5">
        <f>SUM(I3:I19)</f>
        <v>262962962.96296296</v>
      </c>
      <c r="J20" s="5">
        <f t="shared" ref="J20" si="27">SUM(J3:J19)</f>
        <v>1051851851.8518518</v>
      </c>
      <c r="K20" s="18">
        <f t="shared" ref="K20" si="28">SUM(K3:K19)</f>
        <v>105185186.18518516</v>
      </c>
      <c r="L20" s="19">
        <f t="shared" ref="L20" si="29">SUM(L3:L19)</f>
        <v>1420000000</v>
      </c>
      <c r="M20" s="20">
        <f>SUM(M3:M19)</f>
        <v>238148148.14814812</v>
      </c>
      <c r="N20" s="5">
        <f t="shared" ref="N20" si="30">SUM(N3:N19)</f>
        <v>952592592.59259248</v>
      </c>
      <c r="O20" s="10">
        <f>SUM(O3:O19)</f>
        <v>95259259.259259254</v>
      </c>
      <c r="P20" s="19">
        <f>SUM(P3:P19)</f>
        <v>1286000000</v>
      </c>
      <c r="Q20" s="24">
        <f>SUM(Q3:Q19)</f>
        <v>1278000000</v>
      </c>
      <c r="R20" s="17">
        <f>SUM(R3:R19)</f>
        <v>215925925.92592597</v>
      </c>
      <c r="S20" s="6">
        <f t="shared" ref="S20:T20" si="31">SUM(S3:S19)</f>
        <v>863703703.70370388</v>
      </c>
      <c r="T20" s="10">
        <f t="shared" si="31"/>
        <v>86370372.370370358</v>
      </c>
      <c r="U20" s="15">
        <f>SUM(U3:U19)</f>
        <v>1166000000</v>
      </c>
      <c r="V20" s="24">
        <f>SUM(V3:V19)</f>
        <v>1157400000</v>
      </c>
      <c r="W20" s="20">
        <f>SUM(W3:W19)</f>
        <v>195740740.74074072</v>
      </c>
      <c r="X20" s="5">
        <f t="shared" ref="X20:Y20" si="32">SUM(X3:X19)</f>
        <v>782962962.96296287</v>
      </c>
      <c r="Y20" s="18">
        <f t="shared" si="32"/>
        <v>78296296.296296284</v>
      </c>
      <c r="Z20" s="19">
        <f>SUM(Z3:Z19)</f>
        <v>1057000000</v>
      </c>
      <c r="AA20" s="24">
        <f>SUM(AA3:AA19)</f>
        <v>1049400000</v>
      </c>
      <c r="AB20" s="17">
        <f>SUM(AB3:AB19)</f>
        <v>187222222.22222224</v>
      </c>
      <c r="AC20" s="6">
        <f t="shared" ref="AC20" si="33">SUM(AC3:AC19)</f>
        <v>748888888.88888896</v>
      </c>
      <c r="AD20" s="10">
        <f>SUM(AD3:AD19)-2</f>
        <v>74888885.888888881</v>
      </c>
      <c r="AE20" s="15">
        <f>SUM(AE3:AE19)</f>
        <v>1011000000</v>
      </c>
      <c r="AF20" s="12">
        <v>1003500000</v>
      </c>
      <c r="AG20" s="8">
        <f>SUM(AG3:AG19)</f>
        <v>1011000000</v>
      </c>
    </row>
    <row r="21" spans="1:33" x14ac:dyDescent="0.3">
      <c r="L21" s="1"/>
      <c r="Q21" s="21"/>
    </row>
    <row r="22" spans="1:33" ht="17.25" thickBot="1" x14ac:dyDescent="0.35"/>
    <row r="23" spans="1:33" x14ac:dyDescent="0.3">
      <c r="A23" s="28" t="s">
        <v>30</v>
      </c>
      <c r="B23" s="29" t="s">
        <v>27</v>
      </c>
      <c r="C23" s="29" t="s">
        <v>28</v>
      </c>
      <c r="D23" s="29" t="s">
        <v>22</v>
      </c>
      <c r="E23" s="29" t="s">
        <v>24</v>
      </c>
      <c r="F23" s="30" t="s">
        <v>26</v>
      </c>
    </row>
    <row r="24" spans="1:33" x14ac:dyDescent="0.3">
      <c r="A24" s="31">
        <v>312</v>
      </c>
      <c r="B24" s="36">
        <v>93000000</v>
      </c>
      <c r="C24" s="36">
        <v>84000000</v>
      </c>
      <c r="D24" s="36">
        <v>76000000</v>
      </c>
      <c r="E24" s="36">
        <v>69000000</v>
      </c>
      <c r="F24" s="37">
        <v>65000000</v>
      </c>
      <c r="N24" s="26"/>
    </row>
    <row r="25" spans="1:33" x14ac:dyDescent="0.3">
      <c r="A25" s="31">
        <v>318</v>
      </c>
      <c r="B25" s="36">
        <v>75999999.999999985</v>
      </c>
      <c r="C25" s="36">
        <v>69000000</v>
      </c>
      <c r="D25" s="36">
        <v>63000000</v>
      </c>
      <c r="E25" s="36">
        <v>57000000</v>
      </c>
      <c r="F25" s="37">
        <v>54000000</v>
      </c>
      <c r="N25" s="26"/>
    </row>
    <row r="26" spans="1:33" x14ac:dyDescent="0.3">
      <c r="A26" s="31">
        <v>323</v>
      </c>
      <c r="B26" s="36">
        <v>81000000</v>
      </c>
      <c r="C26" s="36">
        <v>73000000</v>
      </c>
      <c r="D26" s="36">
        <v>66000000</v>
      </c>
      <c r="E26" s="36">
        <v>60000000</v>
      </c>
      <c r="F26" s="37">
        <v>56000000</v>
      </c>
      <c r="N26" s="26"/>
    </row>
    <row r="27" spans="1:33" x14ac:dyDescent="0.3">
      <c r="A27" s="31">
        <v>421</v>
      </c>
      <c r="B27" s="36">
        <v>81000000</v>
      </c>
      <c r="C27" s="36">
        <v>73000000</v>
      </c>
      <c r="D27" s="36">
        <v>66000000</v>
      </c>
      <c r="E27" s="36">
        <v>60000000</v>
      </c>
      <c r="F27" s="37">
        <v>56000000</v>
      </c>
      <c r="N27" s="26"/>
    </row>
    <row r="28" spans="1:33" x14ac:dyDescent="0.3">
      <c r="A28" s="31">
        <v>422</v>
      </c>
      <c r="B28" s="36">
        <v>81000000</v>
      </c>
      <c r="C28" s="36">
        <v>73000000</v>
      </c>
      <c r="D28" s="36">
        <v>66000000</v>
      </c>
      <c r="E28" s="36">
        <v>60000000</v>
      </c>
      <c r="F28" s="37">
        <v>56000000</v>
      </c>
      <c r="N28" s="26"/>
    </row>
    <row r="29" spans="1:33" x14ac:dyDescent="0.3">
      <c r="A29" s="31">
        <v>503</v>
      </c>
      <c r="B29" s="36">
        <v>79000000</v>
      </c>
      <c r="C29" s="36">
        <v>72000000</v>
      </c>
      <c r="D29" s="36">
        <v>65000000</v>
      </c>
      <c r="E29" s="36">
        <v>59000000</v>
      </c>
      <c r="F29" s="37">
        <v>56000000</v>
      </c>
      <c r="N29" s="26"/>
    </row>
    <row r="30" spans="1:33" x14ac:dyDescent="0.3">
      <c r="A30" s="31">
        <v>506</v>
      </c>
      <c r="B30" s="36">
        <v>75000000</v>
      </c>
      <c r="C30" s="36">
        <v>68000000</v>
      </c>
      <c r="D30" s="36">
        <v>62000000</v>
      </c>
      <c r="E30" s="36">
        <v>56000000</v>
      </c>
      <c r="F30" s="37">
        <v>54000000</v>
      </c>
      <c r="N30" s="26"/>
    </row>
    <row r="31" spans="1:33" x14ac:dyDescent="0.3">
      <c r="A31" s="31">
        <v>519</v>
      </c>
      <c r="B31" s="36">
        <v>75999999.999999985</v>
      </c>
      <c r="C31" s="36">
        <v>69000000</v>
      </c>
      <c r="D31" s="36">
        <v>63000000</v>
      </c>
      <c r="E31" s="36">
        <v>57000000</v>
      </c>
      <c r="F31" s="37">
        <v>54000000</v>
      </c>
      <c r="N31" s="26"/>
    </row>
    <row r="32" spans="1:33" x14ac:dyDescent="0.3">
      <c r="A32" s="31">
        <v>707</v>
      </c>
      <c r="B32" s="36">
        <v>75999999.999999985</v>
      </c>
      <c r="C32" s="36">
        <v>69000000</v>
      </c>
      <c r="D32" s="36">
        <v>63000000</v>
      </c>
      <c r="E32" s="36">
        <v>57000000</v>
      </c>
      <c r="F32" s="37">
        <v>55000000</v>
      </c>
      <c r="N32" s="26"/>
    </row>
    <row r="33" spans="1:14" x14ac:dyDescent="0.3">
      <c r="A33" s="31">
        <v>812</v>
      </c>
      <c r="B33" s="36">
        <v>94000000</v>
      </c>
      <c r="C33" s="36">
        <v>85000000</v>
      </c>
      <c r="D33" s="36">
        <v>77000000</v>
      </c>
      <c r="E33" s="36">
        <v>70000000</v>
      </c>
      <c r="F33" s="37">
        <v>69000000</v>
      </c>
      <c r="N33" s="26"/>
    </row>
    <row r="34" spans="1:14" x14ac:dyDescent="0.3">
      <c r="A34" s="31">
        <v>1022</v>
      </c>
      <c r="B34" s="36">
        <v>85000000</v>
      </c>
      <c r="C34" s="36">
        <v>77000000</v>
      </c>
      <c r="D34" s="36">
        <v>70000000</v>
      </c>
      <c r="E34" s="36">
        <v>63000000</v>
      </c>
      <c r="F34" s="37">
        <v>59000000</v>
      </c>
      <c r="N34" s="26"/>
    </row>
    <row r="35" spans="1:14" x14ac:dyDescent="0.3">
      <c r="A35" s="31">
        <v>1202</v>
      </c>
      <c r="B35" s="36">
        <v>84000000</v>
      </c>
      <c r="C35" s="36">
        <v>76000000</v>
      </c>
      <c r="D35" s="36">
        <v>69000000</v>
      </c>
      <c r="E35" s="36">
        <v>63000000</v>
      </c>
      <c r="F35" s="37">
        <v>59000000</v>
      </c>
      <c r="N35" s="26"/>
    </row>
    <row r="36" spans="1:14" x14ac:dyDescent="0.3">
      <c r="A36" s="31">
        <v>1306</v>
      </c>
      <c r="B36" s="36">
        <v>79000000</v>
      </c>
      <c r="C36" s="36">
        <v>72000000</v>
      </c>
      <c r="D36" s="36">
        <v>65000000</v>
      </c>
      <c r="E36" s="36">
        <v>59000000</v>
      </c>
      <c r="F36" s="37">
        <v>57000000</v>
      </c>
      <c r="N36" s="26"/>
    </row>
    <row r="37" spans="1:14" x14ac:dyDescent="0.3">
      <c r="A37" s="31">
        <v>1402</v>
      </c>
      <c r="B37" s="6">
        <v>84000000</v>
      </c>
      <c r="C37" s="6">
        <v>76000000</v>
      </c>
      <c r="D37" s="6">
        <v>69000000</v>
      </c>
      <c r="E37" s="6">
        <v>63000000</v>
      </c>
      <c r="F37" s="32">
        <v>61000000</v>
      </c>
      <c r="N37" s="26"/>
    </row>
    <row r="38" spans="1:14" x14ac:dyDescent="0.3">
      <c r="A38" s="31">
        <v>1412</v>
      </c>
      <c r="B38" s="6">
        <v>96999999.999999985</v>
      </c>
      <c r="C38" s="6">
        <v>88000000</v>
      </c>
      <c r="D38" s="6">
        <v>80000000</v>
      </c>
      <c r="E38" s="6">
        <v>72000000</v>
      </c>
      <c r="F38" s="32">
        <v>71000000</v>
      </c>
      <c r="N38" s="26"/>
    </row>
    <row r="39" spans="1:14" x14ac:dyDescent="0.3">
      <c r="A39" s="31">
        <v>1415</v>
      </c>
      <c r="B39" s="6">
        <v>79999999.999999985</v>
      </c>
      <c r="C39" s="6">
        <v>72000000</v>
      </c>
      <c r="D39" s="6">
        <v>65000000</v>
      </c>
      <c r="E39" s="6">
        <v>59000000</v>
      </c>
      <c r="F39" s="32">
        <v>57000000</v>
      </c>
      <c r="N39" s="26"/>
    </row>
    <row r="40" spans="1:14" x14ac:dyDescent="0.3">
      <c r="A40" s="31">
        <v>1524</v>
      </c>
      <c r="B40" s="6">
        <v>98999999.999999985</v>
      </c>
      <c r="C40" s="6">
        <v>90000000</v>
      </c>
      <c r="D40" s="6">
        <v>81000000</v>
      </c>
      <c r="E40" s="6">
        <v>73000000</v>
      </c>
      <c r="F40" s="32">
        <v>72000000</v>
      </c>
      <c r="N40" s="26"/>
    </row>
    <row r="41" spans="1:14" ht="17.25" thickBot="1" x14ac:dyDescent="0.35">
      <c r="A41" s="33" t="s">
        <v>29</v>
      </c>
      <c r="B41" s="34">
        <f>SUM(B24:B40)</f>
        <v>1420000000</v>
      </c>
      <c r="C41" s="34">
        <f t="shared" ref="C41:F41" si="34">SUM(C24:C40)</f>
        <v>1286000000</v>
      </c>
      <c r="D41" s="34">
        <f t="shared" si="34"/>
        <v>1166000000</v>
      </c>
      <c r="E41" s="34">
        <f t="shared" si="34"/>
        <v>1057000000</v>
      </c>
      <c r="F41" s="35">
        <f t="shared" si="34"/>
        <v>1011000000</v>
      </c>
    </row>
  </sheetData>
  <mergeCells count="6">
    <mergeCell ref="AB1:AE1"/>
    <mergeCell ref="A20:B20"/>
    <mergeCell ref="I1:L1"/>
    <mergeCell ref="M1:Q1"/>
    <mergeCell ref="R1:V1"/>
    <mergeCell ref="W1:AA1"/>
  </mergeCells>
  <phoneticPr fontId="2" type="noConversion"/>
  <pageMargins left="0.7" right="0.7" top="0.75" bottom="0.75" header="0.3" footer="0.3"/>
  <pageSetup paperSize="9" orientation="portrait" r:id="rId1"/>
  <ignoredErrors>
    <ignoredError sqref="K14:L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DTS-STAFF</dc:creator>
  <cp:lastModifiedBy>DTS-STAFF</cp:lastModifiedBy>
  <dcterms:created xsi:type="dcterms:W3CDTF">2024-05-21T05:16:42Z</dcterms:created>
  <dcterms:modified xsi:type="dcterms:W3CDTF">2025-03-20T09:27:07Z</dcterms:modified>
</cp:coreProperties>
</file>