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본부3팀-공용\4.진행사업\3.담보신탁\22. 달구벌신협\4. 김해 삼계동 코아루 센텀 담보신탁(달구벌신협, 화원 새마을금고, 다사 새마을금고)\★★공매\화원새마을금고\2차\2. 진행\"/>
    </mc:Choice>
  </mc:AlternateContent>
  <xr:revisionPtr revIDLastSave="0" documentId="13_ncr:1_{9F59D11A-CCC7-4916-85BC-99A821350D07}" xr6:coauthVersionLast="36" xr6:coauthVersionMax="36" xr10:uidLastSave="{00000000-0000-0000-0000-000000000000}"/>
  <bookViews>
    <workbookView xWindow="3525" yWindow="3315" windowWidth="21600" windowHeight="11385" xr2:uid="{00000000-000D-0000-FFFF-FFFF00000000}"/>
  </bookViews>
  <sheets>
    <sheet name="Sheet1" sheetId="1" r:id="rId1"/>
  </sheets>
  <definedNames>
    <definedName name="_xlnm._FilterDatabase" localSheetId="0" hidden="1">Sheet1!$A$4:$L$5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23" i="1" s="1"/>
  <c r="E22" i="1"/>
  <c r="E23" i="1" s="1"/>
  <c r="E21" i="1"/>
  <c r="D21" i="1"/>
  <c r="D10" i="1"/>
  <c r="F10" i="1" s="1"/>
  <c r="E10" i="1"/>
  <c r="G10" i="1" s="1"/>
  <c r="E9" i="1"/>
  <c r="D9" i="1"/>
  <c r="D33" i="1"/>
  <c r="D32" i="1"/>
  <c r="E32" i="1"/>
  <c r="D38" i="1"/>
  <c r="E38" i="1"/>
  <c r="F38" i="1"/>
  <c r="G38" i="1"/>
  <c r="H38" i="1"/>
  <c r="I38" i="1"/>
  <c r="D37" i="1"/>
  <c r="E37" i="1"/>
  <c r="F37" i="1"/>
  <c r="H37" i="1" s="1"/>
  <c r="G37" i="1"/>
  <c r="D36" i="1"/>
  <c r="E36" i="1"/>
  <c r="F36" i="1"/>
  <c r="G36" i="1"/>
  <c r="H36" i="1"/>
  <c r="I36" i="1"/>
  <c r="D35" i="1"/>
  <c r="E35" i="1"/>
  <c r="F35" i="1"/>
  <c r="G35" i="1"/>
  <c r="H35" i="1"/>
  <c r="I35" i="1"/>
  <c r="D34" i="1"/>
  <c r="E34" i="1"/>
  <c r="F34" i="1"/>
  <c r="H34" i="1" s="1"/>
  <c r="G34" i="1"/>
  <c r="E33" i="1"/>
  <c r="D20" i="1"/>
  <c r="G9" i="1"/>
  <c r="G23" i="1" l="1"/>
  <c r="E24" i="1"/>
  <c r="F23" i="1"/>
  <c r="D24" i="1"/>
  <c r="G22" i="1"/>
  <c r="F22" i="1"/>
  <c r="H10" i="1"/>
  <c r="I10" i="1"/>
  <c r="E11" i="1"/>
  <c r="D11" i="1"/>
  <c r="I37" i="1"/>
  <c r="I34" i="1"/>
  <c r="E8" i="1"/>
  <c r="D8" i="1"/>
  <c r="G24" i="1" l="1"/>
  <c r="E25" i="1"/>
  <c r="H22" i="1"/>
  <c r="I22" i="1"/>
  <c r="F24" i="1"/>
  <c r="D25" i="1"/>
  <c r="H23" i="1"/>
  <c r="I23" i="1"/>
  <c r="F11" i="1"/>
  <c r="D12" i="1"/>
  <c r="G11" i="1"/>
  <c r="E12" i="1"/>
  <c r="F8" i="1"/>
  <c r="E26" i="1" l="1"/>
  <c r="G26" i="1" s="1"/>
  <c r="G25" i="1"/>
  <c r="D26" i="1"/>
  <c r="F25" i="1"/>
  <c r="H24" i="1"/>
  <c r="I24" i="1"/>
  <c r="H11" i="1"/>
  <c r="I11" i="1"/>
  <c r="G12" i="1"/>
  <c r="E13" i="1"/>
  <c r="F12" i="1"/>
  <c r="D13" i="1"/>
  <c r="J35" i="1"/>
  <c r="J23" i="1"/>
  <c r="G29" i="1"/>
  <c r="F29" i="1"/>
  <c r="G17" i="1"/>
  <c r="F17" i="1"/>
  <c r="G5" i="1"/>
  <c r="H5" i="1" s="1"/>
  <c r="F5" i="1"/>
  <c r="H25" i="1" l="1"/>
  <c r="I25" i="1"/>
  <c r="F26" i="1"/>
  <c r="H12" i="1"/>
  <c r="I12" i="1"/>
  <c r="D14" i="1"/>
  <c r="F13" i="1"/>
  <c r="E14" i="1"/>
  <c r="G14" i="1" s="1"/>
  <c r="G13" i="1"/>
  <c r="J36" i="1"/>
  <c r="J24" i="1"/>
  <c r="H17" i="1"/>
  <c r="H29" i="1"/>
  <c r="H26" i="1" l="1"/>
  <c r="I26" i="1"/>
  <c r="I13" i="1"/>
  <c r="H13" i="1"/>
  <c r="F14" i="1"/>
  <c r="J37" i="1"/>
  <c r="J25" i="1"/>
  <c r="E20" i="1"/>
  <c r="G20" i="1" s="1"/>
  <c r="F20" i="1"/>
  <c r="G8" i="1"/>
  <c r="J26" i="1" l="1"/>
  <c r="H14" i="1"/>
  <c r="I14" i="1"/>
  <c r="J38" i="1"/>
  <c r="F32" i="1"/>
  <c r="G32" i="1"/>
  <c r="F33" i="1" l="1"/>
  <c r="I32" i="1"/>
  <c r="H32" i="1"/>
  <c r="G33" i="1"/>
  <c r="F21" i="1" l="1"/>
  <c r="I8" i="1"/>
  <c r="H8" i="1"/>
  <c r="I33" i="1"/>
  <c r="I29" i="1"/>
  <c r="H33" i="1"/>
  <c r="G21" i="1"/>
  <c r="I20" i="1"/>
  <c r="H20" i="1"/>
  <c r="H21" i="1"/>
  <c r="J33" i="1" l="1"/>
  <c r="J34" i="1"/>
  <c r="J29" i="1"/>
  <c r="I17" i="1"/>
  <c r="I21" i="1"/>
  <c r="J21" i="1" l="1"/>
  <c r="J22" i="1"/>
  <c r="F9" i="1"/>
  <c r="H9" i="1" s="1"/>
  <c r="J17" i="1"/>
  <c r="K29" i="1"/>
  <c r="I5" i="1"/>
  <c r="I9" i="1" l="1"/>
  <c r="J9" i="1" s="1"/>
  <c r="O29" i="1"/>
  <c r="L29" i="1"/>
  <c r="K17" i="1"/>
  <c r="J10" i="1" l="1"/>
  <c r="J5" i="1"/>
  <c r="O17" i="1"/>
  <c r="K5" i="1"/>
  <c r="L17" i="1"/>
  <c r="M29" i="1"/>
  <c r="J11" i="1"/>
  <c r="L5" i="1" l="1"/>
  <c r="M17" i="1"/>
  <c r="N29" i="1"/>
  <c r="J12" i="1" l="1"/>
  <c r="N17" i="1"/>
  <c r="J13" i="1" l="1"/>
  <c r="M5" i="1"/>
  <c r="N5" i="1" l="1"/>
  <c r="O5" i="1" l="1"/>
  <c r="J14" i="1"/>
</calcChain>
</file>

<file path=xl/sharedStrings.xml><?xml version="1.0" encoding="utf-8"?>
<sst xmlns="http://schemas.openxmlformats.org/spreadsheetml/2006/main" count="89" uniqueCount="31">
  <si>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</si>
  <si>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</si>
  <si>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</si>
  <si>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</si>
  <si>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</si>
  <si>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</si>
  <si>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</si>
  <si>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</si>
  <si>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</si>
  <si>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</si>
  <si>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</si>
  <si>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공매가격(2차)</t>
    <phoneticPr fontId="2" type="noConversion"/>
  </si>
  <si>
    <t>공매가격(3차)</t>
  </si>
  <si>
    <t>공매가격(4차)</t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</si>
  <si>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</si>
  <si>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</si>
  <si>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</si>
  <si>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공매가격(1차)</t>
    <phoneticPr fontId="2" type="noConversion"/>
  </si>
  <si>
    <t>5차</t>
  </si>
  <si>
    <t>5차</t>
    <phoneticPr fontId="2" type="noConversion"/>
  </si>
  <si>
    <t>6차</t>
  </si>
  <si>
    <t>공매가격(5차)</t>
  </si>
  <si>
    <t>공매가격(6차)</t>
  </si>
  <si>
    <t xml:space="preserve">  </t>
    <phoneticPr fontId="2" type="noConversion"/>
  </si>
  <si>
    <t>감정평가 금액(㈜나라감정평가법인)</t>
    <phoneticPr fontId="2" type="noConversion"/>
  </si>
  <si>
    <t>코아루센텀 102호</t>
    <phoneticPr fontId="2" type="noConversion"/>
  </si>
  <si>
    <t>코아루센텀 103호</t>
    <phoneticPr fontId="2" type="noConversion"/>
  </si>
  <si>
    <t>코아루센텀 104호</t>
    <phoneticPr fontId="2" type="noConversion"/>
  </si>
  <si>
    <t>공매가격(7차)</t>
  </si>
  <si>
    <t>7차</t>
    <phoneticPr fontId="2" type="noConversion"/>
  </si>
  <si>
    <t>감액비율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</si>
</sst>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Fill="1" applyBorder="1" applyAlignment="1">
      <alignment horizontal="right" vertical="center"/>
    </xf>
    <xf numFmtId="41" fontId="0" fillId="0" borderId="1" xfId="0" applyNumberFormat="1" applyBorder="1" applyAlignment="1">
      <alignment horizontal="right" vertical="center"/>
    </xf>
    <xf numFmtId="176" fontId="0" fillId="2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2" xfId="1" applyFont="1" applyBorder="1" applyAlignment="1">
      <alignment horizontal="right" vertical="center"/>
    </xf>
    <xf numFmtId="41" fontId="0" fillId="0" borderId="1" xfId="1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41" fontId="0" fillId="0" borderId="1" xfId="0" applyNumberForma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6" fontId="3" fillId="0" borderId="0" xfId="0" applyNumberFormat="1" applyFont="1" applyBorder="1">
      <alignment vertical="center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zoomScale="85" zoomScaleNormal="85" workbookViewId="0"/>
  </sheetViews>
  <sheetFormatPr defaultRowHeight="16.5" x14ac:dyDescent="0.3"/>
  <cols>
    <col min="1" max="1" width="5.125" customWidth="1"/>
    <col min="2" max="2" width="9" customWidth="1"/>
    <col min="3" max="3" width="17.25" customWidth="1"/>
    <col min="4" max="4" width="15.375" bestFit="1" customWidth="1"/>
    <col min="5" max="6" width="15" bestFit="1" customWidth="1"/>
    <col min="7" max="7" width="15.375" bestFit="1" customWidth="1"/>
    <col min="8" max="8" width="14.25" customWidth="1"/>
    <col min="9" max="9" width="16.375" customWidth="1"/>
    <col min="10" max="12" width="15.875" bestFit="1" customWidth="1"/>
    <col min="13" max="14" width="15.375" bestFit="1" customWidth="1"/>
    <col min="15" max="15" width="13.5" bestFit="1" customWidth="1"/>
  </cols>
  <sheetData>
    <row r="1" spans="1:15" ht="17.25" x14ac:dyDescent="0.3">
      <c r="A1" s="17" t="s">
        <v>24</v>
      </c>
      <c r="B1" s="18"/>
      <c r="C1" s="18"/>
      <c r="D1" s="18"/>
      <c r="E1" s="18"/>
      <c r="F1" s="18"/>
      <c r="G1" s="18"/>
      <c r="H1" s="18"/>
      <c r="I1" s="18"/>
      <c r="J1" s="19"/>
      <c r="K1" s="16"/>
      <c r="L1" s="13"/>
    </row>
    <row r="2" spans="1:15" ht="17.25" x14ac:dyDescent="0.3">
      <c r="A2" s="17"/>
      <c r="B2" s="18"/>
      <c r="C2" s="18"/>
      <c r="D2" s="18"/>
      <c r="E2" s="18"/>
      <c r="F2" s="18"/>
      <c r="G2" s="18"/>
      <c r="H2" s="18"/>
      <c r="I2" s="18"/>
      <c r="J2" s="19"/>
      <c r="K2" s="21"/>
      <c r="L2" s="21"/>
    </row>
    <row r="3" spans="1:15" ht="17.25" x14ac:dyDescent="0.3">
      <c r="A3" s="17"/>
      <c r="B3" s="18"/>
      <c r="C3" s="18"/>
      <c r="D3" s="20"/>
      <c r="E3" s="20"/>
      <c r="F3" s="20"/>
      <c r="G3" s="20"/>
      <c r="H3" s="20"/>
      <c r="I3" s="20"/>
      <c r="J3" t="s">
        <v>23</v>
      </c>
      <c r="K3" s="21"/>
      <c r="L3" s="21"/>
    </row>
    <row r="4" spans="1:15" x14ac:dyDescent="0.3">
      <c r="A4" s="6" t="s">
        <v>0</v>
      </c>
      <c r="B4" s="24" t="s">
        <v>14</v>
      </c>
      <c r="C4" s="24"/>
      <c r="D4" s="14" t="s">
        <v>2</v>
      </c>
      <c r="E4" s="14" t="s">
        <v>3</v>
      </c>
      <c r="F4" s="14" t="s">
        <v>1</v>
      </c>
      <c r="G4" s="11" t="s">
        <v>4</v>
      </c>
      <c r="H4" s="11" t="s">
        <v>15</v>
      </c>
      <c r="I4" s="12" t="s">
        <v>17</v>
      </c>
      <c r="J4" s="14" t="s">
        <v>11</v>
      </c>
      <c r="K4" s="14" t="s">
        <v>12</v>
      </c>
      <c r="L4" s="14" t="s">
        <v>13</v>
      </c>
      <c r="M4" s="9" t="s">
        <v>21</v>
      </c>
      <c r="N4" s="9" t="s">
        <v>22</v>
      </c>
      <c r="O4" s="15" t="s">
        <v>28</v>
      </c>
    </row>
    <row r="5" spans="1:15" x14ac:dyDescent="0.3">
      <c r="A5" s="6">
        <v>1</v>
      </c>
      <c r="B5" s="23" t="s">
        <v>25</v>
      </c>
      <c r="C5" s="23"/>
      <c r="D5" s="3">
        <v>138600000</v>
      </c>
      <c r="E5" s="3">
        <v>554400000</v>
      </c>
      <c r="F5" s="3">
        <f>SUM(D5:E5)</f>
        <v>693000000</v>
      </c>
      <c r="G5" s="4">
        <f>E5*0.1</f>
        <v>55440000</v>
      </c>
      <c r="H5" s="4">
        <f>D5+E5+G5</f>
        <v>748440000</v>
      </c>
      <c r="I5" s="8">
        <f>I8</f>
        <v>749000000</v>
      </c>
      <c r="J5" s="8">
        <f>I9</f>
        <v>675000000</v>
      </c>
      <c r="K5" s="8">
        <f>I10</f>
        <v>608000000</v>
      </c>
      <c r="L5" s="8">
        <f>I11</f>
        <v>548000000</v>
      </c>
      <c r="M5" s="8">
        <f>I12</f>
        <v>494000000</v>
      </c>
      <c r="N5" s="8">
        <f>I13</f>
        <v>445000000</v>
      </c>
      <c r="O5" s="8">
        <f>I14</f>
        <v>401000000</v>
      </c>
    </row>
    <row r="7" spans="1:15" x14ac:dyDescent="0.3">
      <c r="D7" s="2" t="s">
        <v>2</v>
      </c>
      <c r="E7" s="2" t="s">
        <v>3</v>
      </c>
      <c r="F7" s="2" t="s">
        <v>6</v>
      </c>
      <c r="G7" s="2" t="s">
        <v>4</v>
      </c>
      <c r="H7" s="2" t="s">
        <v>16</v>
      </c>
      <c r="I7" s="2" t="s">
        <v>7</v>
      </c>
      <c r="J7" s="2" t="s">
        <v>30</v>
      </c>
    </row>
    <row r="8" spans="1:15" x14ac:dyDescent="0.3">
      <c r="C8" s="1" t="s">
        <v>5</v>
      </c>
      <c r="D8" s="3">
        <f>D5</f>
        <v>138600000</v>
      </c>
      <c r="E8" s="3">
        <f>E5</f>
        <v>554400000</v>
      </c>
      <c r="F8" s="3">
        <f>D8+E8</f>
        <v>693000000</v>
      </c>
      <c r="G8" s="3">
        <f>E8*0.1</f>
        <v>55440000</v>
      </c>
      <c r="H8" s="3">
        <f>F8+G8</f>
        <v>748440000</v>
      </c>
      <c r="I8" s="5">
        <f>ROUNDUP(F8+G8,-6)</f>
        <v>749000000</v>
      </c>
    </row>
    <row r="9" spans="1:15" x14ac:dyDescent="0.3">
      <c r="C9" s="1" t="s">
        <v>8</v>
      </c>
      <c r="D9" s="7">
        <f>D8*0.901</f>
        <v>124878600</v>
      </c>
      <c r="E9" s="7">
        <f>E8*0.901</f>
        <v>499514400</v>
      </c>
      <c r="F9" s="3">
        <f t="shared" ref="F9" si="0">D9+E9</f>
        <v>624393000</v>
      </c>
      <c r="G9" s="3">
        <f>E9*0.1</f>
        <v>49951440</v>
      </c>
      <c r="H9" s="3">
        <f>F9+G9</f>
        <v>674344440</v>
      </c>
      <c r="I9" s="5">
        <f>ROUNDUP(F9+G9,-6)</f>
        <v>675000000</v>
      </c>
      <c r="J9">
        <f>I9/I8</f>
        <v>0.90120160213618161</v>
      </c>
    </row>
    <row r="10" spans="1:15" x14ac:dyDescent="0.3">
      <c r="C10" s="1" t="s">
        <v>9</v>
      </c>
      <c r="D10" s="7">
        <f t="shared" ref="D10:D14" si="1">D9*0.901</f>
        <v>112515618.60000001</v>
      </c>
      <c r="E10" s="7">
        <f t="shared" ref="E10:E14" si="2">E9*0.901</f>
        <v>450062474.40000004</v>
      </c>
      <c r="F10" s="3">
        <f t="shared" ref="F10:F14" si="3">D10+E10</f>
        <v>562578093</v>
      </c>
      <c r="G10" s="3">
        <f t="shared" ref="G10:G14" si="4">E10*0.1</f>
        <v>45006247.440000005</v>
      </c>
      <c r="H10" s="3">
        <f t="shared" ref="H10:H14" si="5">F10+G10</f>
        <v>607584340.44000006</v>
      </c>
      <c r="I10" s="5">
        <f t="shared" ref="I10:I14" si="6">ROUNDUP(F10+G10,-6)</f>
        <v>608000000</v>
      </c>
      <c r="J10">
        <f t="shared" ref="J10:J14" si="7">I10/I9</f>
        <v>0.90074074074074073</v>
      </c>
    </row>
    <row r="11" spans="1:15" x14ac:dyDescent="0.3">
      <c r="C11" s="1" t="s">
        <v>10</v>
      </c>
      <c r="D11" s="7">
        <f t="shared" si="1"/>
        <v>101376572.35860001</v>
      </c>
      <c r="E11" s="7">
        <f t="shared" si="2"/>
        <v>405506289.43440002</v>
      </c>
      <c r="F11" s="3">
        <f t="shared" si="3"/>
        <v>506882861.79300004</v>
      </c>
      <c r="G11" s="3">
        <f t="shared" si="4"/>
        <v>40550628.943440005</v>
      </c>
      <c r="H11" s="3">
        <f t="shared" si="5"/>
        <v>547433490.73644006</v>
      </c>
      <c r="I11" s="5">
        <f t="shared" si="6"/>
        <v>548000000</v>
      </c>
      <c r="J11">
        <f t="shared" si="7"/>
        <v>0.90131578947368418</v>
      </c>
    </row>
    <row r="12" spans="1:15" x14ac:dyDescent="0.3">
      <c r="C12" s="10" t="s">
        <v>19</v>
      </c>
      <c r="D12" s="7">
        <f t="shared" si="1"/>
        <v>91340291.695098609</v>
      </c>
      <c r="E12" s="7">
        <f t="shared" si="2"/>
        <v>365361166.78039443</v>
      </c>
      <c r="F12" s="3">
        <f t="shared" si="3"/>
        <v>456701458.47549307</v>
      </c>
      <c r="G12" s="3">
        <f t="shared" si="4"/>
        <v>36536116.678039446</v>
      </c>
      <c r="H12" s="3">
        <f t="shared" si="5"/>
        <v>493237575.15353251</v>
      </c>
      <c r="I12" s="5">
        <f t="shared" si="6"/>
        <v>494000000</v>
      </c>
      <c r="J12">
        <f t="shared" si="7"/>
        <v>0.90145985401459849</v>
      </c>
    </row>
    <row r="13" spans="1:15" x14ac:dyDescent="0.3">
      <c r="C13" s="10" t="s">
        <v>20</v>
      </c>
      <c r="D13" s="7">
        <f t="shared" si="1"/>
        <v>82297602.817283854</v>
      </c>
      <c r="E13" s="7">
        <f t="shared" si="2"/>
        <v>329190411.26913542</v>
      </c>
      <c r="F13" s="3">
        <f t="shared" si="3"/>
        <v>411488014.08641928</v>
      </c>
      <c r="G13" s="3">
        <f t="shared" si="4"/>
        <v>32919041.126913544</v>
      </c>
      <c r="H13" s="3">
        <f t="shared" si="5"/>
        <v>444407055.21333283</v>
      </c>
      <c r="I13" s="5">
        <f t="shared" si="6"/>
        <v>445000000</v>
      </c>
      <c r="J13">
        <f t="shared" si="7"/>
        <v>0.90080971659919029</v>
      </c>
    </row>
    <row r="14" spans="1:15" x14ac:dyDescent="0.3">
      <c r="C14" s="10" t="s">
        <v>29</v>
      </c>
      <c r="D14" s="7">
        <f t="shared" si="1"/>
        <v>74150140.138372749</v>
      </c>
      <c r="E14" s="7">
        <f t="shared" si="2"/>
        <v>296600560.553491</v>
      </c>
      <c r="F14" s="3">
        <f t="shared" si="3"/>
        <v>370750700.69186378</v>
      </c>
      <c r="G14" s="3">
        <f t="shared" si="4"/>
        <v>29660056.0553491</v>
      </c>
      <c r="H14" s="3">
        <f t="shared" si="5"/>
        <v>400410756.74721289</v>
      </c>
      <c r="I14" s="5">
        <f t="shared" si="6"/>
        <v>401000000</v>
      </c>
      <c r="J14">
        <f t="shared" si="7"/>
        <v>0.90112359550561794</v>
      </c>
      <c r="L14" s="22"/>
    </row>
    <row r="16" spans="1:15" x14ac:dyDescent="0.3">
      <c r="A16" s="6" t="s">
        <v>0</v>
      </c>
      <c r="B16" s="24" t="s">
        <v>14</v>
      </c>
      <c r="C16" s="24"/>
      <c r="D16" s="9" t="s">
        <v>2</v>
      </c>
      <c r="E16" s="9" t="s">
        <v>3</v>
      </c>
      <c r="F16" s="9" t="s">
        <v>1</v>
      </c>
      <c r="G16" s="11" t="s">
        <v>4</v>
      </c>
      <c r="H16" s="11" t="s">
        <v>15</v>
      </c>
      <c r="I16" s="12" t="s">
        <v>17</v>
      </c>
      <c r="J16" s="9" t="s">
        <v>11</v>
      </c>
      <c r="K16" s="9" t="s">
        <v>12</v>
      </c>
      <c r="L16" s="9" t="s">
        <v>13</v>
      </c>
      <c r="M16" s="9" t="s">
        <v>21</v>
      </c>
      <c r="N16" s="9" t="s">
        <v>22</v>
      </c>
      <c r="O16" s="15" t="s">
        <v>28</v>
      </c>
    </row>
    <row r="17" spans="1:15" ht="16.5" customHeight="1" x14ac:dyDescent="0.3">
      <c r="A17" s="6">
        <v>2</v>
      </c>
      <c r="B17" s="23" t="s">
        <v>26</v>
      </c>
      <c r="C17" s="23"/>
      <c r="D17" s="3">
        <v>138600000</v>
      </c>
      <c r="E17" s="3">
        <v>554400000</v>
      </c>
      <c r="F17" s="3">
        <f>D17+E17</f>
        <v>693000000</v>
      </c>
      <c r="G17" s="4">
        <f>E17*0.1</f>
        <v>55440000</v>
      </c>
      <c r="H17" s="4">
        <f>F17+G17</f>
        <v>748440000</v>
      </c>
      <c r="I17" s="8">
        <f>I20</f>
        <v>749000000</v>
      </c>
      <c r="J17" s="8">
        <f>I21</f>
        <v>675000000</v>
      </c>
      <c r="K17" s="8">
        <f>I22</f>
        <v>608000000</v>
      </c>
      <c r="L17" s="8">
        <f>I23</f>
        <v>548000000</v>
      </c>
      <c r="M17" s="8">
        <f>I24</f>
        <v>494000000</v>
      </c>
      <c r="N17" s="8">
        <f>I25</f>
        <v>445000000</v>
      </c>
      <c r="O17" s="8">
        <f>I26</f>
        <v>401000000</v>
      </c>
    </row>
    <row r="19" spans="1:15" x14ac:dyDescent="0.3">
      <c r="D19" s="2" t="s">
        <v>2</v>
      </c>
      <c r="E19" s="2" t="s">
        <v>3</v>
      </c>
      <c r="F19" s="2" t="s">
        <v>6</v>
      </c>
      <c r="G19" s="2" t="s">
        <v>4</v>
      </c>
      <c r="H19" s="2" t="s">
        <v>16</v>
      </c>
      <c r="I19" s="2" t="s">
        <v>7</v>
      </c>
      <c r="J19" s="2" t="s">
        <v>30</v>
      </c>
    </row>
    <row r="20" spans="1:15" x14ac:dyDescent="0.3">
      <c r="C20" s="1" t="s">
        <v>5</v>
      </c>
      <c r="D20" s="3">
        <f>D17</f>
        <v>138600000</v>
      </c>
      <c r="E20" s="3">
        <f>E17</f>
        <v>554400000</v>
      </c>
      <c r="F20" s="3">
        <f>D20+E20</f>
        <v>693000000</v>
      </c>
      <c r="G20" s="3">
        <f>E20*0.1</f>
        <v>55440000</v>
      </c>
      <c r="H20" s="3">
        <f>F20+G20</f>
        <v>748440000</v>
      </c>
      <c r="I20" s="5">
        <f>ROUNDUP(F20+G20,-6)</f>
        <v>749000000</v>
      </c>
    </row>
    <row r="21" spans="1:15" x14ac:dyDescent="0.3">
      <c r="C21" s="1" t="s">
        <v>8</v>
      </c>
      <c r="D21" s="7">
        <f>D20*0.901</f>
        <v>124878600</v>
      </c>
      <c r="E21" s="7">
        <f>E20*0.901</f>
        <v>499514400</v>
      </c>
      <c r="F21" s="3">
        <f t="shared" ref="F21" si="8">D21+E21</f>
        <v>624393000</v>
      </c>
      <c r="G21" s="3">
        <f t="shared" ref="G21" si="9">E21*0.1</f>
        <v>49951440</v>
      </c>
      <c r="H21" s="3">
        <f t="shared" ref="H21" si="10">F21+G21</f>
        <v>674344440</v>
      </c>
      <c r="I21" s="5">
        <f>ROUNDUP(F21+G21,-6)</f>
        <v>675000000</v>
      </c>
      <c r="J21">
        <f>I21/I20</f>
        <v>0.90120160213618161</v>
      </c>
    </row>
    <row r="22" spans="1:15" x14ac:dyDescent="0.3">
      <c r="C22" s="1" t="s">
        <v>9</v>
      </c>
      <c r="D22" s="7">
        <f t="shared" ref="D22:D26" si="11">D21*0.901</f>
        <v>112515618.60000001</v>
      </c>
      <c r="E22" s="7">
        <f t="shared" ref="E22:E26" si="12">E21*0.901</f>
        <v>450062474.40000004</v>
      </c>
      <c r="F22" s="3">
        <f t="shared" ref="F22:F26" si="13">D22+E22</f>
        <v>562578093</v>
      </c>
      <c r="G22" s="3">
        <f t="shared" ref="G22:G26" si="14">E22*0.1</f>
        <v>45006247.440000005</v>
      </c>
      <c r="H22" s="3">
        <f t="shared" ref="H22:H26" si="15">F22+G22</f>
        <v>607584340.44000006</v>
      </c>
      <c r="I22" s="5">
        <f t="shared" ref="I22:I26" si="16">ROUNDUP(F22+G22,-6)</f>
        <v>608000000</v>
      </c>
      <c r="J22">
        <f t="shared" ref="J22:J26" si="17">I22/I21</f>
        <v>0.90074074074074073</v>
      </c>
    </row>
    <row r="23" spans="1:15" x14ac:dyDescent="0.3">
      <c r="C23" s="1" t="s">
        <v>10</v>
      </c>
      <c r="D23" s="7">
        <f t="shared" si="11"/>
        <v>101376572.35860001</v>
      </c>
      <c r="E23" s="7">
        <f t="shared" si="12"/>
        <v>405506289.43440002</v>
      </c>
      <c r="F23" s="3">
        <f t="shared" si="13"/>
        <v>506882861.79300004</v>
      </c>
      <c r="G23" s="3">
        <f t="shared" si="14"/>
        <v>40550628.943440005</v>
      </c>
      <c r="H23" s="3">
        <f t="shared" si="15"/>
        <v>547433490.73644006</v>
      </c>
      <c r="I23" s="5">
        <f t="shared" si="16"/>
        <v>548000000</v>
      </c>
      <c r="J23">
        <f t="shared" si="17"/>
        <v>0.90131578947368418</v>
      </c>
    </row>
    <row r="24" spans="1:15" x14ac:dyDescent="0.3">
      <c r="C24" s="1" t="s">
        <v>18</v>
      </c>
      <c r="D24" s="7">
        <f t="shared" si="11"/>
        <v>91340291.695098609</v>
      </c>
      <c r="E24" s="7">
        <f t="shared" si="12"/>
        <v>365361166.78039443</v>
      </c>
      <c r="F24" s="3">
        <f t="shared" si="13"/>
        <v>456701458.47549307</v>
      </c>
      <c r="G24" s="3">
        <f t="shared" si="14"/>
        <v>36536116.678039446</v>
      </c>
      <c r="H24" s="3">
        <f t="shared" si="15"/>
        <v>493237575.15353251</v>
      </c>
      <c r="I24" s="5">
        <f t="shared" si="16"/>
        <v>494000000</v>
      </c>
      <c r="J24">
        <f t="shared" si="17"/>
        <v>0.90145985401459849</v>
      </c>
    </row>
    <row r="25" spans="1:15" x14ac:dyDescent="0.3">
      <c r="C25" s="1" t="s">
        <v>20</v>
      </c>
      <c r="D25" s="7">
        <f t="shared" si="11"/>
        <v>82297602.817283854</v>
      </c>
      <c r="E25" s="7">
        <f t="shared" si="12"/>
        <v>329190411.26913542</v>
      </c>
      <c r="F25" s="3">
        <f t="shared" si="13"/>
        <v>411488014.08641928</v>
      </c>
      <c r="G25" s="3">
        <f t="shared" si="14"/>
        <v>32919041.126913544</v>
      </c>
      <c r="H25" s="3">
        <f t="shared" si="15"/>
        <v>444407055.21333283</v>
      </c>
      <c r="I25" s="5">
        <f t="shared" si="16"/>
        <v>445000000</v>
      </c>
      <c r="J25">
        <f t="shared" si="17"/>
        <v>0.90080971659919029</v>
      </c>
    </row>
    <row r="26" spans="1:15" x14ac:dyDescent="0.3">
      <c r="C26" s="10" t="s">
        <v>29</v>
      </c>
      <c r="D26" s="7">
        <f t="shared" si="11"/>
        <v>74150140.138372749</v>
      </c>
      <c r="E26" s="7">
        <f t="shared" si="12"/>
        <v>296600560.553491</v>
      </c>
      <c r="F26" s="3">
        <f t="shared" si="13"/>
        <v>370750700.69186378</v>
      </c>
      <c r="G26" s="3">
        <f t="shared" si="14"/>
        <v>29660056.0553491</v>
      </c>
      <c r="H26" s="3">
        <f t="shared" si="15"/>
        <v>400410756.74721289</v>
      </c>
      <c r="I26" s="5">
        <f t="shared" si="16"/>
        <v>401000000</v>
      </c>
      <c r="J26">
        <f t="shared" si="17"/>
        <v>0.90112359550561794</v>
      </c>
    </row>
    <row r="28" spans="1:15" x14ac:dyDescent="0.3">
      <c r="A28" s="6" t="s">
        <v>0</v>
      </c>
      <c r="B28" s="24" t="s">
        <v>14</v>
      </c>
      <c r="C28" s="24"/>
      <c r="D28" s="9" t="s">
        <v>2</v>
      </c>
      <c r="E28" s="9" t="s">
        <v>3</v>
      </c>
      <c r="F28" s="9" t="s">
        <v>1</v>
      </c>
      <c r="G28" s="11" t="s">
        <v>4</v>
      </c>
      <c r="H28" s="11" t="s">
        <v>15</v>
      </c>
      <c r="I28" s="12" t="s">
        <v>17</v>
      </c>
      <c r="J28" s="9" t="s">
        <v>11</v>
      </c>
      <c r="K28" s="9" t="s">
        <v>12</v>
      </c>
      <c r="L28" s="9" t="s">
        <v>13</v>
      </c>
      <c r="M28" s="9" t="s">
        <v>21</v>
      </c>
      <c r="N28" s="9" t="s">
        <v>22</v>
      </c>
      <c r="O28" s="15" t="s">
        <v>28</v>
      </c>
    </row>
    <row r="29" spans="1:15" ht="16.5" customHeight="1" x14ac:dyDescent="0.3">
      <c r="A29" s="6">
        <v>3</v>
      </c>
      <c r="B29" s="23" t="s">
        <v>27</v>
      </c>
      <c r="C29" s="23"/>
      <c r="D29" s="3">
        <v>138600000</v>
      </c>
      <c r="E29" s="3">
        <v>554400000</v>
      </c>
      <c r="F29" s="3">
        <f>D29+E29</f>
        <v>693000000</v>
      </c>
      <c r="G29" s="4">
        <f>E29*0.1</f>
        <v>55440000</v>
      </c>
      <c r="H29" s="4">
        <f>F29+G29</f>
        <v>748440000</v>
      </c>
      <c r="I29" s="8">
        <f>I32</f>
        <v>749000000</v>
      </c>
      <c r="J29" s="8">
        <f>I33</f>
        <v>675000000</v>
      </c>
      <c r="K29" s="8">
        <f>I34</f>
        <v>608000000</v>
      </c>
      <c r="L29" s="8">
        <f>I35</f>
        <v>548000000</v>
      </c>
      <c r="M29" s="8">
        <f>I36</f>
        <v>494000000</v>
      </c>
      <c r="N29" s="8">
        <f>I37</f>
        <v>445000000</v>
      </c>
      <c r="O29" s="8">
        <f>I38</f>
        <v>401000000</v>
      </c>
    </row>
    <row r="31" spans="1:15" x14ac:dyDescent="0.3">
      <c r="D31" s="2" t="s">
        <v>2</v>
      </c>
      <c r="E31" s="2" t="s">
        <v>3</v>
      </c>
      <c r="F31" s="2" t="s">
        <v>6</v>
      </c>
      <c r="G31" s="2" t="s">
        <v>4</v>
      </c>
      <c r="H31" s="2" t="s">
        <v>15</v>
      </c>
      <c r="I31" s="2" t="s">
        <v>7</v>
      </c>
      <c r="J31" s="2" t="s">
        <v>30</v>
      </c>
    </row>
    <row r="32" spans="1:15" x14ac:dyDescent="0.3">
      <c r="C32" s="1" t="s">
        <v>5</v>
      </c>
      <c r="D32" s="3">
        <f>D29</f>
        <v>138600000</v>
      </c>
      <c r="E32" s="3">
        <f>E29</f>
        <v>554400000</v>
      </c>
      <c r="F32" s="3">
        <f>D32+E32</f>
        <v>693000000</v>
      </c>
      <c r="G32" s="3">
        <f>E32*0.1</f>
        <v>55440000</v>
      </c>
      <c r="H32" s="3">
        <f>F32+G32</f>
        <v>748440000</v>
      </c>
      <c r="I32" s="5">
        <f>ROUNDUP(F32+G32,-6)</f>
        <v>749000000</v>
      </c>
    </row>
    <row r="33" spans="3:10" x14ac:dyDescent="0.3">
      <c r="C33" s="1" t="s">
        <v>8</v>
      </c>
      <c r="D33" s="7">
        <f>D32*0.901</f>
        <v>124878600</v>
      </c>
      <c r="E33" s="7">
        <f>E32*0.901</f>
        <v>499514400</v>
      </c>
      <c r="F33" s="3">
        <f t="shared" ref="F33:F38" si="18">D33+E33</f>
        <v>624393000</v>
      </c>
      <c r="G33" s="3">
        <f t="shared" ref="G33:G36" si="19">E33*0.1</f>
        <v>49951440</v>
      </c>
      <c r="H33" s="3">
        <f t="shared" ref="H33:H36" si="20">F33+G33</f>
        <v>674344440</v>
      </c>
      <c r="I33" s="5">
        <f t="shared" ref="I33:I36" si="21">ROUNDUP(F33+G33,-6)</f>
        <v>675000000</v>
      </c>
      <c r="J33">
        <f>I33/I32</f>
        <v>0.90120160213618161</v>
      </c>
    </row>
    <row r="34" spans="3:10" x14ac:dyDescent="0.3">
      <c r="C34" s="1" t="s">
        <v>9</v>
      </c>
      <c r="D34" s="7">
        <f>D33*0.901</f>
        <v>112515618.60000001</v>
      </c>
      <c r="E34" s="7">
        <f>E33*0.901</f>
        <v>450062474.40000004</v>
      </c>
      <c r="F34" s="3">
        <f t="shared" ref="F34:F38" si="22">D34+E34</f>
        <v>562578093</v>
      </c>
      <c r="G34" s="3">
        <f t="shared" ref="G34:G38" si="23">E34*0.1</f>
        <v>45006247.440000005</v>
      </c>
      <c r="H34" s="3">
        <f t="shared" ref="H34:H38" si="24">F34+G34</f>
        <v>607584340.44000006</v>
      </c>
      <c r="I34" s="5">
        <f t="shared" ref="I34:I38" si="25">ROUNDUP(F34+G34,-6)</f>
        <v>608000000</v>
      </c>
      <c r="J34">
        <f t="shared" ref="J34:J38" si="26">I34/I33</f>
        <v>0.90074074074074073</v>
      </c>
    </row>
    <row r="35" spans="3:10" x14ac:dyDescent="0.3">
      <c r="C35" s="1" t="s">
        <v>10</v>
      </c>
      <c r="D35" s="7">
        <f>D34*0.901</f>
        <v>101376572.35860001</v>
      </c>
      <c r="E35" s="7">
        <f>E34*0.901</f>
        <v>405506289.43440002</v>
      </c>
      <c r="F35" s="3">
        <f t="shared" si="22"/>
        <v>506882861.79300004</v>
      </c>
      <c r="G35" s="3">
        <f t="shared" si="23"/>
        <v>40550628.943440005</v>
      </c>
      <c r="H35" s="3">
        <f t="shared" si="24"/>
        <v>547433490.73644006</v>
      </c>
      <c r="I35" s="5">
        <f t="shared" si="25"/>
        <v>548000000</v>
      </c>
      <c r="J35">
        <f t="shared" si="26"/>
        <v>0.90131578947368418</v>
      </c>
    </row>
    <row r="36" spans="3:10" x14ac:dyDescent="0.3">
      <c r="C36" s="1" t="s">
        <v>18</v>
      </c>
      <c r="D36" s="7">
        <f>D35*0.901</f>
        <v>91340291.695098609</v>
      </c>
      <c r="E36" s="7">
        <f>E35*0.901</f>
        <v>365361166.78039443</v>
      </c>
      <c r="F36" s="3">
        <f t="shared" si="22"/>
        <v>456701458.47549307</v>
      </c>
      <c r="G36" s="3">
        <f t="shared" si="23"/>
        <v>36536116.678039446</v>
      </c>
      <c r="H36" s="3">
        <f t="shared" si="24"/>
        <v>493237575.15353251</v>
      </c>
      <c r="I36" s="5">
        <f t="shared" si="25"/>
        <v>494000000</v>
      </c>
      <c r="J36">
        <f t="shared" si="26"/>
        <v>0.90145985401459849</v>
      </c>
    </row>
    <row r="37" spans="3:10" x14ac:dyDescent="0.3">
      <c r="C37" s="1" t="s">
        <v>20</v>
      </c>
      <c r="D37" s="7">
        <f>D36*0.901</f>
        <v>82297602.817283854</v>
      </c>
      <c r="E37" s="7">
        <f>E36*0.901</f>
        <v>329190411.26913542</v>
      </c>
      <c r="F37" s="3">
        <f t="shared" si="22"/>
        <v>411488014.08641928</v>
      </c>
      <c r="G37" s="3">
        <f t="shared" si="23"/>
        <v>32919041.126913544</v>
      </c>
      <c r="H37" s="3">
        <f t="shared" si="24"/>
        <v>444407055.21333283</v>
      </c>
      <c r="I37" s="5">
        <f t="shared" si="25"/>
        <v>445000000</v>
      </c>
      <c r="J37">
        <f t="shared" si="26"/>
        <v>0.90080971659919029</v>
      </c>
    </row>
    <row r="38" spans="3:10" x14ac:dyDescent="0.3">
      <c r="C38" s="10" t="s">
        <v>29</v>
      </c>
      <c r="D38" s="7">
        <f>D37*0.901</f>
        <v>74150140.138372749</v>
      </c>
      <c r="E38" s="7">
        <f>E37*0.901</f>
        <v>296600560.553491</v>
      </c>
      <c r="F38" s="3">
        <f t="shared" si="22"/>
        <v>370750700.69186378</v>
      </c>
      <c r="G38" s="3">
        <f t="shared" si="23"/>
        <v>29660056.0553491</v>
      </c>
      <c r="H38" s="3">
        <f t="shared" si="24"/>
        <v>400410756.74721289</v>
      </c>
      <c r="I38" s="5">
        <f t="shared" si="25"/>
        <v>401000000</v>
      </c>
      <c r="J38">
        <f t="shared" si="26"/>
        <v>0.90112359550561794</v>
      </c>
    </row>
  </sheetData>
  <autoFilter ref="A4:L5" xr:uid="{00000000-0009-0000-0000-000000000000}">
    <filterColumn colId="1" showButton="0"/>
  </autoFilter>
  <mergeCells count="6">
    <mergeCell ref="B29:C29"/>
    <mergeCell ref="B17:C17"/>
    <mergeCell ref="B4:C4"/>
    <mergeCell ref="B5:C5"/>
    <mergeCell ref="B16:C16"/>
    <mergeCell ref="B28:C2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2024-06-25T00:06:42Z</dcterms:modified>
</cp:coreProperties>
</file>