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filterPrivacy="1"/>
  <xr:revisionPtr revIDLastSave="0" documentId="13_ncr:1_{B645496C-5348-46F7-B686-E4B2894F591C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공매 (2024)" sheetId="3" r:id="rId1"/>
    <sheet name="공매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6" i="3" l="1"/>
  <c r="F66" i="3"/>
  <c r="E67" i="3"/>
  <c r="F67" i="3"/>
  <c r="E68" i="3"/>
  <c r="F68" i="3"/>
  <c r="E69" i="3"/>
  <c r="F69" i="3"/>
  <c r="E70" i="3"/>
  <c r="F70" i="3"/>
  <c r="E71" i="3"/>
  <c r="F71" i="3"/>
  <c r="E72" i="3"/>
  <c r="F72" i="3"/>
  <c r="E73" i="3"/>
  <c r="F73" i="3"/>
  <c r="E74" i="3"/>
  <c r="F74" i="3"/>
  <c r="F65" i="3"/>
  <c r="E65" i="3"/>
  <c r="F50" i="3"/>
  <c r="E50" i="3"/>
  <c r="Q5" i="3" l="1"/>
  <c r="P5" i="3"/>
  <c r="H20" i="3"/>
  <c r="H7" i="3"/>
  <c r="L14" i="3" l="1"/>
  <c r="K14" i="3"/>
  <c r="L13" i="3"/>
  <c r="K13" i="3"/>
  <c r="L12" i="3"/>
  <c r="K12" i="3"/>
  <c r="L11" i="3"/>
  <c r="K11" i="3"/>
  <c r="L10" i="3"/>
  <c r="K10" i="3"/>
  <c r="L9" i="3"/>
  <c r="K9" i="3"/>
  <c r="L8" i="3"/>
  <c r="K8" i="3"/>
  <c r="L7" i="3"/>
  <c r="K7" i="3"/>
  <c r="L6" i="3"/>
  <c r="K6" i="3"/>
  <c r="L5" i="3"/>
  <c r="K5" i="3"/>
  <c r="G14" i="3"/>
  <c r="F14" i="3"/>
  <c r="G13" i="3"/>
  <c r="F13" i="3"/>
  <c r="G12" i="3"/>
  <c r="F12" i="3"/>
  <c r="G11" i="3"/>
  <c r="F11" i="3"/>
  <c r="G10" i="3"/>
  <c r="F10" i="3"/>
  <c r="G9" i="3"/>
  <c r="F9" i="3"/>
  <c r="G8" i="3"/>
  <c r="F8" i="3"/>
  <c r="G7" i="3"/>
  <c r="F7" i="3"/>
  <c r="G6" i="3"/>
  <c r="F6" i="3"/>
  <c r="G5" i="3"/>
  <c r="F5" i="3"/>
  <c r="L15" i="3" l="1"/>
  <c r="K15" i="3"/>
  <c r="G15" i="3"/>
  <c r="F15" i="3"/>
  <c r="Q14" i="3"/>
  <c r="F29" i="3" s="1"/>
  <c r="P14" i="3"/>
  <c r="M14" i="3"/>
  <c r="N14" i="3" s="1"/>
  <c r="H14" i="3"/>
  <c r="Q13" i="3"/>
  <c r="F28" i="3" s="1"/>
  <c r="F43" i="3" s="1"/>
  <c r="P13" i="3"/>
  <c r="E28" i="3" s="1"/>
  <c r="E43" i="3" s="1"/>
  <c r="O13" i="3"/>
  <c r="M13" i="3"/>
  <c r="N13" i="3" s="1"/>
  <c r="H13" i="3"/>
  <c r="R13" i="3" s="1"/>
  <c r="Q12" i="3"/>
  <c r="F27" i="3" s="1"/>
  <c r="P12" i="3"/>
  <c r="E27" i="3" s="1"/>
  <c r="M12" i="3"/>
  <c r="N12" i="3" s="1"/>
  <c r="H12" i="3"/>
  <c r="E15" i="3"/>
  <c r="Q11" i="3"/>
  <c r="F26" i="3" s="1"/>
  <c r="P11" i="3"/>
  <c r="M11" i="3"/>
  <c r="N11" i="3" s="1"/>
  <c r="H11" i="3"/>
  <c r="R11" i="3" s="1"/>
  <c r="Q10" i="3"/>
  <c r="F25" i="3" s="1"/>
  <c r="P10" i="3"/>
  <c r="E25" i="3" s="1"/>
  <c r="M10" i="3"/>
  <c r="N10" i="3" s="1"/>
  <c r="H10" i="3"/>
  <c r="R10" i="3" s="1"/>
  <c r="Q9" i="3"/>
  <c r="F24" i="3" s="1"/>
  <c r="F39" i="3" s="1"/>
  <c r="P9" i="3"/>
  <c r="E24" i="3" s="1"/>
  <c r="E39" i="3" s="1"/>
  <c r="M9" i="3"/>
  <c r="N9" i="3" s="1"/>
  <c r="H9" i="3"/>
  <c r="R9" i="3" s="1"/>
  <c r="Q8" i="3"/>
  <c r="P8" i="3"/>
  <c r="E23" i="3" s="1"/>
  <c r="M8" i="3"/>
  <c r="N8" i="3" s="1"/>
  <c r="H8" i="3"/>
  <c r="R8" i="3" s="1"/>
  <c r="Q7" i="3"/>
  <c r="F22" i="3" s="1"/>
  <c r="P7" i="3"/>
  <c r="O7" i="3" s="1"/>
  <c r="M7" i="3"/>
  <c r="N7" i="3" s="1"/>
  <c r="I7" i="3"/>
  <c r="Q6" i="3"/>
  <c r="P6" i="3"/>
  <c r="M6" i="3"/>
  <c r="I6" i="3"/>
  <c r="H6" i="3"/>
  <c r="F20" i="3"/>
  <c r="F35" i="3" s="1"/>
  <c r="M5" i="3"/>
  <c r="N5" i="3" s="1"/>
  <c r="J15" i="3"/>
  <c r="H5" i="3"/>
  <c r="O14" i="3" l="1"/>
  <c r="R14" i="3"/>
  <c r="S14" i="3" s="1"/>
  <c r="R12" i="3"/>
  <c r="O12" i="3"/>
  <c r="G27" i="3"/>
  <c r="H27" i="3" s="1"/>
  <c r="F42" i="3"/>
  <c r="F57" i="3" s="1"/>
  <c r="G72" i="3" s="1"/>
  <c r="I8" i="3"/>
  <c r="I13" i="3"/>
  <c r="S8" i="3"/>
  <c r="I10" i="3"/>
  <c r="H15" i="3"/>
  <c r="O10" i="3"/>
  <c r="R6" i="3"/>
  <c r="S6" i="3" s="1"/>
  <c r="I5" i="3"/>
  <c r="R5" i="3"/>
  <c r="S5" i="3" s="1"/>
  <c r="Q15" i="3"/>
  <c r="O5" i="3"/>
  <c r="E20" i="3"/>
  <c r="E35" i="3" s="1"/>
  <c r="E42" i="3"/>
  <c r="E40" i="3"/>
  <c r="F54" i="3"/>
  <c r="G39" i="3"/>
  <c r="H39" i="3" s="1"/>
  <c r="F44" i="3"/>
  <c r="G29" i="3"/>
  <c r="G25" i="3"/>
  <c r="H25" i="3" s="1"/>
  <c r="F40" i="3"/>
  <c r="S9" i="3"/>
  <c r="E58" i="3"/>
  <c r="G35" i="3"/>
  <c r="G22" i="3"/>
  <c r="F37" i="3"/>
  <c r="F58" i="3"/>
  <c r="G43" i="3"/>
  <c r="H43" i="3" s="1"/>
  <c r="S11" i="3"/>
  <c r="E54" i="3"/>
  <c r="F41" i="3"/>
  <c r="G26" i="3"/>
  <c r="S13" i="3"/>
  <c r="I9" i="3"/>
  <c r="R7" i="3"/>
  <c r="G24" i="3"/>
  <c r="H24" i="3" s="1"/>
  <c r="N6" i="3"/>
  <c r="N15" i="3" s="1"/>
  <c r="S7" i="3"/>
  <c r="I12" i="3"/>
  <c r="O6" i="3"/>
  <c r="S10" i="3"/>
  <c r="E21" i="3"/>
  <c r="E29" i="3"/>
  <c r="G42" i="3"/>
  <c r="G20" i="3"/>
  <c r="G28" i="3"/>
  <c r="H28" i="3" s="1"/>
  <c r="O9" i="3"/>
  <c r="F21" i="3"/>
  <c r="I11" i="3"/>
  <c r="I14" i="3"/>
  <c r="E22" i="3"/>
  <c r="E26" i="3"/>
  <c r="M15" i="3"/>
  <c r="O8" i="3"/>
  <c r="S12" i="3"/>
  <c r="O11" i="3"/>
  <c r="E38" i="3"/>
  <c r="P15" i="3"/>
  <c r="F23" i="3"/>
  <c r="G57" i="3" l="1"/>
  <c r="R15" i="3"/>
  <c r="I39" i="3"/>
  <c r="O15" i="3"/>
  <c r="I43" i="3"/>
  <c r="S15" i="3"/>
  <c r="I15" i="3"/>
  <c r="H22" i="3"/>
  <c r="E37" i="3"/>
  <c r="G69" i="3"/>
  <c r="G54" i="3"/>
  <c r="H54" i="3" s="1"/>
  <c r="I54" i="3" s="1"/>
  <c r="F55" i="3"/>
  <c r="G40" i="3"/>
  <c r="H40" i="3" s="1"/>
  <c r="I40" i="3" s="1"/>
  <c r="G50" i="3"/>
  <c r="H26" i="3"/>
  <c r="E41" i="3"/>
  <c r="H35" i="3"/>
  <c r="G23" i="3"/>
  <c r="H23" i="3" s="1"/>
  <c r="F38" i="3"/>
  <c r="E55" i="3"/>
  <c r="G44" i="3"/>
  <c r="F59" i="3"/>
  <c r="G58" i="3"/>
  <c r="H58" i="3" s="1"/>
  <c r="I58" i="3" s="1"/>
  <c r="G73" i="3"/>
  <c r="G21" i="3"/>
  <c r="G30" i="3" s="1"/>
  <c r="F36" i="3"/>
  <c r="E53" i="3"/>
  <c r="E44" i="3"/>
  <c r="H29" i="3"/>
  <c r="E30" i="3"/>
  <c r="F52" i="3"/>
  <c r="G37" i="3"/>
  <c r="E36" i="3"/>
  <c r="F30" i="3"/>
  <c r="G41" i="3"/>
  <c r="F56" i="3"/>
  <c r="E57" i="3"/>
  <c r="H42" i="3"/>
  <c r="I42" i="3" s="1"/>
  <c r="E51" i="3" l="1"/>
  <c r="E45" i="3"/>
  <c r="H41" i="3"/>
  <c r="I41" i="3" s="1"/>
  <c r="E56" i="3"/>
  <c r="G65" i="3"/>
  <c r="H65" i="3" s="1"/>
  <c r="E52" i="3"/>
  <c r="H37" i="3"/>
  <c r="I37" i="3" s="1"/>
  <c r="H72" i="3"/>
  <c r="H57" i="3"/>
  <c r="I57" i="3" s="1"/>
  <c r="G71" i="3"/>
  <c r="G56" i="3"/>
  <c r="G74" i="3"/>
  <c r="H74" i="3" s="1"/>
  <c r="G59" i="3"/>
  <c r="H21" i="3"/>
  <c r="H30" i="3" s="1"/>
  <c r="H55" i="3"/>
  <c r="I55" i="3" s="1"/>
  <c r="G52" i="3"/>
  <c r="G67" i="3"/>
  <c r="G38" i="3"/>
  <c r="H38" i="3" s="1"/>
  <c r="I38" i="3" s="1"/>
  <c r="F53" i="3"/>
  <c r="F51" i="3"/>
  <c r="G36" i="3"/>
  <c r="F45" i="3"/>
  <c r="H73" i="3"/>
  <c r="I73" i="3" s="1"/>
  <c r="I35" i="3"/>
  <c r="G55" i="3"/>
  <c r="G70" i="3"/>
  <c r="H50" i="3"/>
  <c r="H44" i="3"/>
  <c r="I44" i="3" s="1"/>
  <c r="E59" i="3"/>
  <c r="H69" i="3"/>
  <c r="I69" i="3" s="1"/>
  <c r="G45" i="3" l="1"/>
  <c r="I72" i="3"/>
  <c r="H70" i="3"/>
  <c r="I70" i="3" s="1"/>
  <c r="G51" i="3"/>
  <c r="F60" i="3"/>
  <c r="I65" i="3"/>
  <c r="H36" i="3"/>
  <c r="H59" i="3"/>
  <c r="I59" i="3" s="1"/>
  <c r="H71" i="3"/>
  <c r="H56" i="3"/>
  <c r="I56" i="3" s="1"/>
  <c r="I50" i="3"/>
  <c r="H51" i="3"/>
  <c r="I51" i="3" s="1"/>
  <c r="E60" i="3"/>
  <c r="H52" i="3"/>
  <c r="I52" i="3" s="1"/>
  <c r="H67" i="3"/>
  <c r="G68" i="3"/>
  <c r="G53" i="3"/>
  <c r="H53" i="3" s="1"/>
  <c r="I53" i="3" s="1"/>
  <c r="I67" i="3" l="1"/>
  <c r="H60" i="3"/>
  <c r="I74" i="3"/>
  <c r="G66" i="3"/>
  <c r="G75" i="3" s="1"/>
  <c r="F75" i="3"/>
  <c r="I36" i="3"/>
  <c r="H45" i="3"/>
  <c r="I45" i="3" s="1"/>
  <c r="G60" i="3"/>
  <c r="H66" i="3"/>
  <c r="E75" i="3"/>
  <c r="I71" i="3"/>
  <c r="H68" i="3"/>
  <c r="I68" i="3" s="1"/>
  <c r="I66" i="3" l="1"/>
  <c r="H75" i="3"/>
  <c r="I75" i="3" s="1"/>
  <c r="I60" i="3"/>
  <c r="P6" i="2" l="1"/>
  <c r="E21" i="2" s="1"/>
  <c r="Q6" i="2"/>
  <c r="F21" i="2" s="1"/>
  <c r="P7" i="2"/>
  <c r="E22" i="2" s="1"/>
  <c r="Q7" i="2"/>
  <c r="F22" i="2" s="1"/>
  <c r="P8" i="2"/>
  <c r="E23" i="2" s="1"/>
  <c r="Q8" i="2"/>
  <c r="P9" i="2"/>
  <c r="E24" i="2" s="1"/>
  <c r="Q9" i="2"/>
  <c r="F24" i="2" s="1"/>
  <c r="P10" i="2"/>
  <c r="E25" i="2" s="1"/>
  <c r="Q10" i="2"/>
  <c r="F25" i="2" s="1"/>
  <c r="P11" i="2"/>
  <c r="Q11" i="2"/>
  <c r="F26" i="2" s="1"/>
  <c r="P12" i="2"/>
  <c r="Q12" i="2"/>
  <c r="F27" i="2" s="1"/>
  <c r="P13" i="2"/>
  <c r="Q13" i="2"/>
  <c r="F28" i="2" s="1"/>
  <c r="P14" i="2"/>
  <c r="E29" i="2" s="1"/>
  <c r="Q14" i="2"/>
  <c r="F29" i="2" s="1"/>
  <c r="Q5" i="2"/>
  <c r="F20" i="2" s="1"/>
  <c r="P5" i="2"/>
  <c r="E20" i="2" s="1"/>
  <c r="O6" i="2"/>
  <c r="M14" i="2"/>
  <c r="N14" i="2" s="1"/>
  <c r="M13" i="2"/>
  <c r="N13" i="2" s="1"/>
  <c r="M12" i="2"/>
  <c r="N12" i="2" s="1"/>
  <c r="M11" i="2"/>
  <c r="N11" i="2" s="1"/>
  <c r="M10" i="2"/>
  <c r="N10" i="2" s="1"/>
  <c r="M9" i="2"/>
  <c r="N9" i="2" s="1"/>
  <c r="M8" i="2"/>
  <c r="N8" i="2" s="1"/>
  <c r="M7" i="2"/>
  <c r="N7" i="2" s="1"/>
  <c r="M6" i="2"/>
  <c r="N6" i="2" s="1"/>
  <c r="M5" i="2"/>
  <c r="N5" i="2" s="1"/>
  <c r="I7" i="2"/>
  <c r="I8" i="2"/>
  <c r="I9" i="2"/>
  <c r="I10" i="2"/>
  <c r="I11" i="2"/>
  <c r="I12" i="2"/>
  <c r="I13" i="2"/>
  <c r="I14" i="2"/>
  <c r="I5" i="2"/>
  <c r="H6" i="2"/>
  <c r="I6" i="2" s="1"/>
  <c r="I15" i="2" s="1"/>
  <c r="H7" i="2"/>
  <c r="H8" i="2"/>
  <c r="R8" i="2" s="1"/>
  <c r="H9" i="2"/>
  <c r="H10" i="2"/>
  <c r="H11" i="2"/>
  <c r="H12" i="2"/>
  <c r="H13" i="2"/>
  <c r="H14" i="2"/>
  <c r="H5" i="2"/>
  <c r="R5" i="2" s="1"/>
  <c r="L15" i="2"/>
  <c r="K15" i="2"/>
  <c r="J14" i="2"/>
  <c r="J13" i="2"/>
  <c r="J12" i="2"/>
  <c r="J11" i="2"/>
  <c r="J10" i="2"/>
  <c r="J9" i="2"/>
  <c r="J8" i="2"/>
  <c r="J7" i="2"/>
  <c r="J6" i="2"/>
  <c r="J5" i="2"/>
  <c r="G15" i="2"/>
  <c r="F15" i="2"/>
  <c r="E6" i="2"/>
  <c r="E7" i="2"/>
  <c r="E8" i="2"/>
  <c r="E9" i="2"/>
  <c r="E10" i="2"/>
  <c r="E11" i="2"/>
  <c r="E12" i="2"/>
  <c r="E13" i="2"/>
  <c r="E14" i="2"/>
  <c r="E5" i="2"/>
  <c r="E36" i="2" l="1"/>
  <c r="G25" i="2"/>
  <c r="F40" i="2"/>
  <c r="F36" i="2"/>
  <c r="G21" i="2"/>
  <c r="H21" i="2" s="1"/>
  <c r="E40" i="2"/>
  <c r="H25" i="2"/>
  <c r="G22" i="2"/>
  <c r="H22" i="2" s="1"/>
  <c r="F37" i="2"/>
  <c r="E35" i="2"/>
  <c r="O13" i="2"/>
  <c r="E28" i="2"/>
  <c r="O11" i="2"/>
  <c r="E26" i="2"/>
  <c r="F39" i="2"/>
  <c r="G24" i="2"/>
  <c r="H24" i="2" s="1"/>
  <c r="E38" i="2"/>
  <c r="O12" i="2"/>
  <c r="E27" i="2"/>
  <c r="R14" i="2"/>
  <c r="E39" i="2"/>
  <c r="E37" i="2"/>
  <c r="G29" i="2"/>
  <c r="F44" i="2"/>
  <c r="G28" i="2"/>
  <c r="F43" i="2"/>
  <c r="G27" i="2"/>
  <c r="F42" i="2"/>
  <c r="O7" i="2"/>
  <c r="F35" i="2"/>
  <c r="G20" i="2"/>
  <c r="F30" i="2"/>
  <c r="E44" i="2"/>
  <c r="H29" i="2"/>
  <c r="S5" i="2"/>
  <c r="G26" i="2"/>
  <c r="F41" i="2"/>
  <c r="R7" i="2"/>
  <c r="O8" i="2"/>
  <c r="F23" i="2"/>
  <c r="R11" i="2"/>
  <c r="S11" i="2" s="1"/>
  <c r="E15" i="2"/>
  <c r="R6" i="2"/>
  <c r="S6" i="2" s="1"/>
  <c r="R12" i="2"/>
  <c r="S12" i="2" s="1"/>
  <c r="H15" i="2"/>
  <c r="R9" i="2"/>
  <c r="R15" i="2" s="1"/>
  <c r="S8" i="2"/>
  <c r="R10" i="2"/>
  <c r="S10" i="2" s="1"/>
  <c r="O10" i="2"/>
  <c r="S14" i="2"/>
  <c r="S7" i="2"/>
  <c r="N15" i="2"/>
  <c r="R13" i="2"/>
  <c r="S13" i="2" s="1"/>
  <c r="O9" i="2"/>
  <c r="O14" i="2"/>
  <c r="P15" i="2"/>
  <c r="Q15" i="2"/>
  <c r="O5" i="2"/>
  <c r="M15" i="2"/>
  <c r="J15" i="2"/>
  <c r="F50" i="2" l="1"/>
  <c r="G35" i="2"/>
  <c r="E52" i="2"/>
  <c r="E55" i="2"/>
  <c r="H40" i="2"/>
  <c r="I40" i="2" s="1"/>
  <c r="E59" i="2"/>
  <c r="H44" i="2"/>
  <c r="I44" i="2" s="1"/>
  <c r="E41" i="2"/>
  <c r="H26" i="2"/>
  <c r="F57" i="2"/>
  <c r="G42" i="2"/>
  <c r="F58" i="2"/>
  <c r="G43" i="2"/>
  <c r="F52" i="2"/>
  <c r="G37" i="2"/>
  <c r="H37" i="2" s="1"/>
  <c r="I37" i="2" s="1"/>
  <c r="F51" i="2"/>
  <c r="G36" i="2"/>
  <c r="H36" i="2" s="1"/>
  <c r="I36" i="2" s="1"/>
  <c r="E43" i="2"/>
  <c r="H28" i="2"/>
  <c r="F55" i="2"/>
  <c r="G40" i="2"/>
  <c r="E30" i="2"/>
  <c r="F59" i="2"/>
  <c r="G44" i="2"/>
  <c r="S9" i="2"/>
  <c r="S15" i="2" s="1"/>
  <c r="E42" i="2"/>
  <c r="H27" i="2"/>
  <c r="E53" i="2"/>
  <c r="H20" i="2"/>
  <c r="G23" i="2"/>
  <c r="H23" i="2" s="1"/>
  <c r="F38" i="2"/>
  <c r="F54" i="2"/>
  <c r="G39" i="2"/>
  <c r="H39" i="2" s="1"/>
  <c r="I39" i="2" s="1"/>
  <c r="E50" i="2"/>
  <c r="E45" i="2"/>
  <c r="E54" i="2"/>
  <c r="F56" i="2"/>
  <c r="G41" i="2"/>
  <c r="E51" i="2"/>
  <c r="O15" i="2"/>
  <c r="E70" i="2" l="1"/>
  <c r="F67" i="2"/>
  <c r="G67" i="2" s="1"/>
  <c r="G52" i="2"/>
  <c r="E67" i="2"/>
  <c r="H67" i="2" s="1"/>
  <c r="I67" i="2" s="1"/>
  <c r="H52" i="2"/>
  <c r="I52" i="2" s="1"/>
  <c r="F66" i="2"/>
  <c r="G66" i="2" s="1"/>
  <c r="G51" i="2"/>
  <c r="F53" i="2"/>
  <c r="G38" i="2"/>
  <c r="G45" i="2" s="1"/>
  <c r="F72" i="2"/>
  <c r="G72" i="2" s="1"/>
  <c r="G57" i="2"/>
  <c r="E56" i="2"/>
  <c r="H41" i="2"/>
  <c r="I41" i="2" s="1"/>
  <c r="E57" i="2"/>
  <c r="H42" i="2"/>
  <c r="I42" i="2" s="1"/>
  <c r="E74" i="2"/>
  <c r="H74" i="2" s="1"/>
  <c r="I74" i="2" s="1"/>
  <c r="H59" i="2"/>
  <c r="I59" i="2" s="1"/>
  <c r="E66" i="2"/>
  <c r="H66" i="2" s="1"/>
  <c r="H51" i="2"/>
  <c r="I51" i="2" s="1"/>
  <c r="F74" i="2"/>
  <c r="G74" i="2" s="1"/>
  <c r="G59" i="2"/>
  <c r="F69" i="2"/>
  <c r="G69" i="2" s="1"/>
  <c r="G54" i="2"/>
  <c r="H54" i="2" s="1"/>
  <c r="I54" i="2" s="1"/>
  <c r="F73" i="2"/>
  <c r="G73" i="2" s="1"/>
  <c r="G58" i="2"/>
  <c r="G30" i="2"/>
  <c r="E68" i="2"/>
  <c r="F45" i="2"/>
  <c r="E65" i="2"/>
  <c r="H50" i="2"/>
  <c r="H30" i="2"/>
  <c r="H38" i="2"/>
  <c r="I38" i="2" s="1"/>
  <c r="F71" i="2"/>
  <c r="G71" i="2" s="1"/>
  <c r="G56" i="2"/>
  <c r="F70" i="2"/>
  <c r="G70" i="2" s="1"/>
  <c r="G55" i="2"/>
  <c r="H55" i="2" s="1"/>
  <c r="I55" i="2" s="1"/>
  <c r="E69" i="2"/>
  <c r="H35" i="2"/>
  <c r="E58" i="2"/>
  <c r="H43" i="2"/>
  <c r="I43" i="2" s="1"/>
  <c r="F65" i="2"/>
  <c r="G50" i="2"/>
  <c r="E71" i="2" l="1"/>
  <c r="H71" i="2" s="1"/>
  <c r="H56" i="2"/>
  <c r="I56" i="2" s="1"/>
  <c r="I66" i="2"/>
  <c r="E60" i="2"/>
  <c r="G65" i="2"/>
  <c r="I50" i="2"/>
  <c r="H65" i="2"/>
  <c r="I35" i="2"/>
  <c r="H45" i="2"/>
  <c r="I45" i="2" s="1"/>
  <c r="E72" i="2"/>
  <c r="H72" i="2" s="1"/>
  <c r="I72" i="2" s="1"/>
  <c r="H57" i="2"/>
  <c r="I57" i="2" s="1"/>
  <c r="F68" i="2"/>
  <c r="G68" i="2" s="1"/>
  <c r="G53" i="2"/>
  <c r="H53" i="2" s="1"/>
  <c r="I53" i="2" s="1"/>
  <c r="F60" i="2"/>
  <c r="G60" i="2"/>
  <c r="E73" i="2"/>
  <c r="H73" i="2" s="1"/>
  <c r="I73" i="2" s="1"/>
  <c r="H58" i="2"/>
  <c r="I58" i="2" s="1"/>
  <c r="H69" i="2"/>
  <c r="I69" i="2" s="1"/>
  <c r="H70" i="2"/>
  <c r="I70" i="2" s="1"/>
  <c r="H60" i="2" l="1"/>
  <c r="I60" i="2" s="1"/>
  <c r="G75" i="2"/>
  <c r="I65" i="2"/>
  <c r="E75" i="2"/>
  <c r="F75" i="2"/>
  <c r="H68" i="2"/>
  <c r="I68" i="2" s="1"/>
  <c r="I71" i="2"/>
  <c r="H75" i="2" l="1"/>
  <c r="I75" i="2" s="1"/>
</calcChain>
</file>

<file path=xl/sharedStrings.xml><?xml version="1.0" encoding="utf-8"?>
<sst xmlns="http://schemas.openxmlformats.org/spreadsheetml/2006/main" count="216" uniqueCount="31">
  <si>
    <t>서울특별시 영등포구 여의도동 45-18</t>
    <phoneticPr fontId="3" type="noConversion"/>
  </si>
  <si>
    <t>2층</t>
    <phoneticPr fontId="3" type="noConversion"/>
  </si>
  <si>
    <t>3층</t>
    <phoneticPr fontId="3" type="noConversion"/>
  </si>
  <si>
    <t>4층</t>
    <phoneticPr fontId="3" type="noConversion"/>
  </si>
  <si>
    <t>5층</t>
    <phoneticPr fontId="3" type="noConversion"/>
  </si>
  <si>
    <t>6층</t>
    <phoneticPr fontId="3" type="noConversion"/>
  </si>
  <si>
    <t>702호</t>
    <phoneticPr fontId="3" type="noConversion"/>
  </si>
  <si>
    <t>801호</t>
    <phoneticPr fontId="3" type="noConversion"/>
  </si>
  <si>
    <t>802호</t>
    <phoneticPr fontId="3" type="noConversion"/>
  </si>
  <si>
    <t>지하2층</t>
    <phoneticPr fontId="3" type="noConversion"/>
  </si>
  <si>
    <t>701호</t>
    <phoneticPr fontId="3" type="noConversion"/>
  </si>
  <si>
    <t>주소지</t>
    <phoneticPr fontId="3" type="noConversion"/>
  </si>
  <si>
    <t>순번</t>
    <phoneticPr fontId="3" type="noConversion"/>
  </si>
  <si>
    <t>하나감정평가법인</t>
    <phoneticPr fontId="3" type="noConversion"/>
  </si>
  <si>
    <t>감정평가액</t>
    <phoneticPr fontId="3" type="noConversion"/>
  </si>
  <si>
    <t>토지가액</t>
    <phoneticPr fontId="3" type="noConversion"/>
  </si>
  <si>
    <t>건물가액</t>
    <phoneticPr fontId="3" type="noConversion"/>
  </si>
  <si>
    <t>부가가치세</t>
    <phoneticPr fontId="3" type="noConversion"/>
  </si>
  <si>
    <t>합계</t>
    <phoneticPr fontId="3" type="noConversion"/>
  </si>
  <si>
    <t>미래새한감정평가법인</t>
    <phoneticPr fontId="3" type="noConversion"/>
  </si>
  <si>
    <t>합계</t>
    <phoneticPr fontId="3" type="noConversion"/>
  </si>
  <si>
    <t>산술평균</t>
    <phoneticPr fontId="3" type="noConversion"/>
  </si>
  <si>
    <t>토지가액</t>
    <phoneticPr fontId="3" type="noConversion"/>
  </si>
  <si>
    <t>건물가액</t>
    <phoneticPr fontId="3" type="noConversion"/>
  </si>
  <si>
    <t>합계</t>
    <phoneticPr fontId="3" type="noConversion"/>
  </si>
  <si>
    <t>1회차</t>
    <phoneticPr fontId="3" type="noConversion"/>
  </si>
  <si>
    <t>2회차</t>
    <phoneticPr fontId="3" type="noConversion"/>
  </si>
  <si>
    <t>3회차</t>
    <phoneticPr fontId="3" type="noConversion"/>
  </si>
  <si>
    <t>4회차</t>
    <phoneticPr fontId="3" type="noConversion"/>
  </si>
  <si>
    <t>중앙감정평가법인</t>
    <phoneticPr fontId="3" type="noConversion"/>
  </si>
  <si>
    <t>우성감정평가법인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</si>
</sst>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.0000%"/>
    <numFmt numFmtId="177" formatCode="_-* #,##0.000000_-;\-* #,##0.000000_-;_-* &quot;-&quot;??_-;_-@_-"/>
  </numFmts>
  <fonts count="20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/>
    <xf numFmtId="41" fontId="2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5" applyNumberFormat="0" applyFill="0" applyAlignment="0" applyProtection="0">
      <alignment vertical="center"/>
    </xf>
    <xf numFmtId="0" fontId="6" fillId="0" borderId="6" applyNumberFormat="0" applyFill="0" applyAlignment="0" applyProtection="0">
      <alignment vertical="center"/>
    </xf>
    <xf numFmtId="0" fontId="7" fillId="0" borderId="7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1" fillId="6" borderId="8" applyNumberFormat="0" applyAlignment="0" applyProtection="0">
      <alignment vertical="center"/>
    </xf>
    <xf numFmtId="0" fontId="12" fillId="7" borderId="9" applyNumberFormat="0" applyAlignment="0" applyProtection="0">
      <alignment vertical="center"/>
    </xf>
    <xf numFmtId="0" fontId="13" fillId="7" borderId="8" applyNumberFormat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5" fillId="8" borderId="11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12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</cellStyleXfs>
  <cellXfs count="18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" xfId="0" applyBorder="1"/>
    <xf numFmtId="41" fontId="0" fillId="0" borderId="1" xfId="1" applyFont="1" applyBorder="1" applyAlignment="1"/>
    <xf numFmtId="41" fontId="0" fillId="0" borderId="1" xfId="0" applyNumberFormat="1" applyBorder="1"/>
    <xf numFmtId="176" fontId="0" fillId="0" borderId="0" xfId="44" applyNumberFormat="1" applyFont="1" applyAlignment="1"/>
    <xf numFmtId="177" fontId="0" fillId="0" borderId="0" xfId="0" applyNumberFormat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</cellXfs>
  <cellStyles count="45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 2" xfId="43" xr:uid="{00000000-0005-0000-0000-00001B000000}"/>
    <cellStyle name="백분율" xfId="44" builtinId="5"/>
    <cellStyle name="보통" xfId="9" builtinId="28" customBuiltin="1"/>
    <cellStyle name="설명 텍스트" xfId="16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7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2" xfId="42" xr:uid="{00000000-0005-0000-0000-00002C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S75"/>
  <sheetViews>
    <sheetView tabSelected="1" zoomScale="85" zoomScaleNormal="85" workbookViewId="0">
      <selection activeCell="C5" sqref="C5:C14"/>
    </sheetView>
  </sheetViews>
  <sheetFormatPr defaultRowHeight="16.5" x14ac:dyDescent="0.3"/>
  <cols>
    <col min="2" max="2" width="9.875" customWidth="1"/>
    <col min="3" max="3" width="35" bestFit="1" customWidth="1"/>
    <col min="4" max="4" width="8.5" bestFit="1" customWidth="1"/>
    <col min="5" max="5" width="17.375" bestFit="1" customWidth="1"/>
    <col min="6" max="6" width="16.625" bestFit="1" customWidth="1"/>
    <col min="7" max="7" width="14.625" bestFit="1" customWidth="1"/>
    <col min="8" max="9" width="16.625" bestFit="1" customWidth="1"/>
    <col min="10" max="10" width="21.375" bestFit="1" customWidth="1"/>
    <col min="11" max="11" width="16.625" bestFit="1" customWidth="1"/>
    <col min="12" max="12" width="14.625" bestFit="1" customWidth="1"/>
    <col min="13" max="13" width="13" bestFit="1" customWidth="1"/>
    <col min="14" max="14" width="15.625" bestFit="1" customWidth="1"/>
    <col min="15" max="15" width="16.625" bestFit="1" customWidth="1"/>
    <col min="16" max="16" width="15.375" bestFit="1" customWidth="1"/>
    <col min="17" max="17" width="15.375" customWidth="1"/>
    <col min="18" max="18" width="13.625" bestFit="1" customWidth="1"/>
    <col min="19" max="19" width="16.625" bestFit="1" customWidth="1"/>
    <col min="20" max="20" width="12.125" bestFit="1" customWidth="1"/>
  </cols>
  <sheetData>
    <row r="3" spans="2:19" x14ac:dyDescent="0.3">
      <c r="B3" s="12" t="s">
        <v>12</v>
      </c>
      <c r="C3" s="12" t="s">
        <v>11</v>
      </c>
      <c r="D3" s="12"/>
      <c r="E3" s="11" t="s">
        <v>29</v>
      </c>
      <c r="F3" s="11"/>
      <c r="G3" s="11"/>
      <c r="H3" s="11"/>
      <c r="I3" s="11"/>
      <c r="J3" s="11" t="s">
        <v>30</v>
      </c>
      <c r="K3" s="11"/>
      <c r="L3" s="11"/>
      <c r="M3" s="11"/>
      <c r="N3" s="11"/>
      <c r="O3" s="11" t="s">
        <v>21</v>
      </c>
      <c r="P3" s="11"/>
      <c r="Q3" s="11"/>
      <c r="R3" s="11"/>
      <c r="S3" s="11"/>
    </row>
    <row r="4" spans="2:19" x14ac:dyDescent="0.3">
      <c r="B4" s="12"/>
      <c r="C4" s="12"/>
      <c r="D4" s="12"/>
      <c r="E4" s="4" t="s">
        <v>14</v>
      </c>
      <c r="F4" s="4" t="s">
        <v>15</v>
      </c>
      <c r="G4" s="4" t="s">
        <v>16</v>
      </c>
      <c r="H4" s="4" t="s">
        <v>17</v>
      </c>
      <c r="I4" s="4" t="s">
        <v>18</v>
      </c>
      <c r="J4" s="4" t="s">
        <v>14</v>
      </c>
      <c r="K4" s="4" t="s">
        <v>15</v>
      </c>
      <c r="L4" s="4" t="s">
        <v>16</v>
      </c>
      <c r="M4" s="4" t="s">
        <v>17</v>
      </c>
      <c r="N4" s="4" t="s">
        <v>18</v>
      </c>
      <c r="O4" s="4" t="s">
        <v>14</v>
      </c>
      <c r="P4" s="4" t="s">
        <v>15</v>
      </c>
      <c r="Q4" s="4" t="s">
        <v>16</v>
      </c>
      <c r="R4" s="4" t="s">
        <v>17</v>
      </c>
      <c r="S4" s="4" t="s">
        <v>18</v>
      </c>
    </row>
    <row r="5" spans="2:19" x14ac:dyDescent="0.3">
      <c r="B5" s="9">
        <v>1</v>
      </c>
      <c r="C5" s="12" t="s">
        <v>0</v>
      </c>
      <c r="D5" s="10" t="s">
        <v>1</v>
      </c>
      <c r="E5" s="5">
        <v>3800000000</v>
      </c>
      <c r="F5" s="5">
        <f>+E5*0.9</f>
        <v>3420000000</v>
      </c>
      <c r="G5" s="5">
        <f>+E5*0.1</f>
        <v>380000000</v>
      </c>
      <c r="H5" s="5">
        <f>+G5*0.1</f>
        <v>38000000</v>
      </c>
      <c r="I5" s="5">
        <f>+SUM(F5:H5)</f>
        <v>3838000000</v>
      </c>
      <c r="J5" s="5">
        <v>3800000000</v>
      </c>
      <c r="K5" s="5">
        <f>+J5*0.9</f>
        <v>3420000000</v>
      </c>
      <c r="L5" s="5">
        <f>+J5*0.1</f>
        <v>380000000</v>
      </c>
      <c r="M5" s="5">
        <f>+L5*0.1</f>
        <v>38000000</v>
      </c>
      <c r="N5" s="5">
        <f>+SUM(K5:M5)</f>
        <v>3838000000</v>
      </c>
      <c r="O5" s="5">
        <f>+P5+Q5</f>
        <v>3800000000</v>
      </c>
      <c r="P5" s="5">
        <f>+(F5+K5)/2</f>
        <v>3420000000</v>
      </c>
      <c r="Q5" s="5">
        <f>+(G5+L5)/2</f>
        <v>380000000</v>
      </c>
      <c r="R5" s="5">
        <f>+(H5+M5)/2</f>
        <v>38000000</v>
      </c>
      <c r="S5" s="5">
        <f>+SUM(P5:R5)</f>
        <v>3838000000</v>
      </c>
    </row>
    <row r="6" spans="2:19" x14ac:dyDescent="0.3">
      <c r="B6" s="9">
        <v>2</v>
      </c>
      <c r="C6" s="12"/>
      <c r="D6" s="10" t="s">
        <v>2</v>
      </c>
      <c r="E6" s="5">
        <v>3040000000</v>
      </c>
      <c r="F6" s="5">
        <f t="shared" ref="F6:F14" si="0">+E6*0.9</f>
        <v>2736000000</v>
      </c>
      <c r="G6" s="5">
        <f t="shared" ref="G6:G14" si="1">+E6*0.1</f>
        <v>304000000</v>
      </c>
      <c r="H6" s="5">
        <f t="shared" ref="H6:H14" si="2">+G6*0.1</f>
        <v>30400000</v>
      </c>
      <c r="I6" s="5">
        <f t="shared" ref="I6:I14" si="3">+SUM(F6:H6)</f>
        <v>3070400000</v>
      </c>
      <c r="J6" s="5">
        <v>3079000000</v>
      </c>
      <c r="K6" s="5">
        <f t="shared" ref="K6:K14" si="4">+J6*0.9</f>
        <v>2771100000</v>
      </c>
      <c r="L6" s="5">
        <f t="shared" ref="L6:L14" si="5">+J6*0.1</f>
        <v>307900000</v>
      </c>
      <c r="M6" s="5">
        <f t="shared" ref="M6:M14" si="6">+L6*0.1</f>
        <v>30790000</v>
      </c>
      <c r="N6" s="5">
        <f t="shared" ref="N6:N14" si="7">+SUM(K6:M6)</f>
        <v>3109790000</v>
      </c>
      <c r="O6" s="5">
        <f t="shared" ref="O6:O14" si="8">+P6+Q6</f>
        <v>3059500000</v>
      </c>
      <c r="P6" s="5">
        <f t="shared" ref="P6:R14" si="9">+(F6+K6)/2</f>
        <v>2753550000</v>
      </c>
      <c r="Q6" s="5">
        <f t="shared" si="9"/>
        <v>305950000</v>
      </c>
      <c r="R6" s="5">
        <f t="shared" si="9"/>
        <v>30595000</v>
      </c>
      <c r="S6" s="5">
        <f t="shared" ref="S6:S14" si="10">+SUM(P6:R6)</f>
        <v>3090095000</v>
      </c>
    </row>
    <row r="7" spans="2:19" x14ac:dyDescent="0.3">
      <c r="B7" s="9">
        <v>3</v>
      </c>
      <c r="C7" s="12"/>
      <c r="D7" s="10" t="s">
        <v>3</v>
      </c>
      <c r="E7" s="5">
        <v>2730000000</v>
      </c>
      <c r="F7" s="5">
        <f t="shared" si="0"/>
        <v>2457000000</v>
      </c>
      <c r="G7" s="5">
        <f t="shared" si="1"/>
        <v>273000000</v>
      </c>
      <c r="H7" s="5">
        <f>+G7*0.1</f>
        <v>27300000</v>
      </c>
      <c r="I7" s="5">
        <f t="shared" si="3"/>
        <v>2757300000</v>
      </c>
      <c r="J7" s="5">
        <v>2738000000</v>
      </c>
      <c r="K7" s="5">
        <f t="shared" si="4"/>
        <v>2464200000</v>
      </c>
      <c r="L7" s="5">
        <f t="shared" si="5"/>
        <v>273800000</v>
      </c>
      <c r="M7" s="5">
        <f t="shared" si="6"/>
        <v>27380000</v>
      </c>
      <c r="N7" s="5">
        <f t="shared" si="7"/>
        <v>2765380000</v>
      </c>
      <c r="O7" s="5">
        <f t="shared" si="8"/>
        <v>2734000000</v>
      </c>
      <c r="P7" s="5">
        <f t="shared" si="9"/>
        <v>2460600000</v>
      </c>
      <c r="Q7" s="5">
        <f t="shared" si="9"/>
        <v>273400000</v>
      </c>
      <c r="R7" s="5">
        <f t="shared" si="9"/>
        <v>27340000</v>
      </c>
      <c r="S7" s="5">
        <f t="shared" si="10"/>
        <v>2761340000</v>
      </c>
    </row>
    <row r="8" spans="2:19" x14ac:dyDescent="0.3">
      <c r="B8" s="9">
        <v>4</v>
      </c>
      <c r="C8" s="12"/>
      <c r="D8" s="10" t="s">
        <v>4</v>
      </c>
      <c r="E8" s="5">
        <v>1690000000</v>
      </c>
      <c r="F8" s="5">
        <f t="shared" si="0"/>
        <v>1521000000</v>
      </c>
      <c r="G8" s="5">
        <f t="shared" si="1"/>
        <v>169000000</v>
      </c>
      <c r="H8" s="5">
        <f t="shared" si="2"/>
        <v>16900000</v>
      </c>
      <c r="I8" s="5">
        <f t="shared" si="3"/>
        <v>1706900000</v>
      </c>
      <c r="J8" s="5">
        <v>1698000000</v>
      </c>
      <c r="K8" s="5">
        <f t="shared" si="4"/>
        <v>1528200000</v>
      </c>
      <c r="L8" s="5">
        <f t="shared" si="5"/>
        <v>169800000</v>
      </c>
      <c r="M8" s="5">
        <f t="shared" si="6"/>
        <v>16980000</v>
      </c>
      <c r="N8" s="5">
        <f t="shared" si="7"/>
        <v>1714980000</v>
      </c>
      <c r="O8" s="5">
        <f t="shared" si="8"/>
        <v>1694000000</v>
      </c>
      <c r="P8" s="5">
        <f t="shared" si="9"/>
        <v>1524600000</v>
      </c>
      <c r="Q8" s="5">
        <f t="shared" si="9"/>
        <v>169400000</v>
      </c>
      <c r="R8" s="5">
        <f t="shared" si="9"/>
        <v>16940000</v>
      </c>
      <c r="S8" s="5">
        <f t="shared" si="10"/>
        <v>1710940000</v>
      </c>
    </row>
    <row r="9" spans="2:19" x14ac:dyDescent="0.3">
      <c r="B9" s="9">
        <v>5</v>
      </c>
      <c r="C9" s="12"/>
      <c r="D9" s="10" t="s">
        <v>5</v>
      </c>
      <c r="E9" s="5">
        <v>1690000000</v>
      </c>
      <c r="F9" s="5">
        <f t="shared" si="0"/>
        <v>1521000000</v>
      </c>
      <c r="G9" s="5">
        <f t="shared" si="1"/>
        <v>169000000</v>
      </c>
      <c r="H9" s="5">
        <f t="shared" si="2"/>
        <v>16900000</v>
      </c>
      <c r="I9" s="5">
        <f t="shared" si="3"/>
        <v>1706900000</v>
      </c>
      <c r="J9" s="5">
        <v>1698000000</v>
      </c>
      <c r="K9" s="5">
        <f t="shared" si="4"/>
        <v>1528200000</v>
      </c>
      <c r="L9" s="5">
        <f t="shared" si="5"/>
        <v>169800000</v>
      </c>
      <c r="M9" s="5">
        <f t="shared" si="6"/>
        <v>16980000</v>
      </c>
      <c r="N9" s="5">
        <f t="shared" si="7"/>
        <v>1714980000</v>
      </c>
      <c r="O9" s="5">
        <f t="shared" si="8"/>
        <v>1694000000</v>
      </c>
      <c r="P9" s="5">
        <f t="shared" si="9"/>
        <v>1524600000</v>
      </c>
      <c r="Q9" s="5">
        <f t="shared" si="9"/>
        <v>169400000</v>
      </c>
      <c r="R9" s="5">
        <f t="shared" si="9"/>
        <v>16940000</v>
      </c>
      <c r="S9" s="5">
        <f t="shared" si="10"/>
        <v>1710940000</v>
      </c>
    </row>
    <row r="10" spans="2:19" x14ac:dyDescent="0.3">
      <c r="B10" s="9">
        <v>6</v>
      </c>
      <c r="C10" s="12"/>
      <c r="D10" s="10" t="s">
        <v>10</v>
      </c>
      <c r="E10" s="5">
        <v>849000000</v>
      </c>
      <c r="F10" s="5">
        <f t="shared" si="0"/>
        <v>764100000</v>
      </c>
      <c r="G10" s="5">
        <f t="shared" si="1"/>
        <v>84900000</v>
      </c>
      <c r="H10" s="5">
        <f t="shared" si="2"/>
        <v>8490000</v>
      </c>
      <c r="I10" s="5">
        <f t="shared" si="3"/>
        <v>857490000</v>
      </c>
      <c r="J10" s="5">
        <v>849000000</v>
      </c>
      <c r="K10" s="5">
        <f t="shared" si="4"/>
        <v>764100000</v>
      </c>
      <c r="L10" s="5">
        <f t="shared" si="5"/>
        <v>84900000</v>
      </c>
      <c r="M10" s="5">
        <f t="shared" si="6"/>
        <v>8490000</v>
      </c>
      <c r="N10" s="5">
        <f t="shared" si="7"/>
        <v>857490000</v>
      </c>
      <c r="O10" s="5">
        <f t="shared" si="8"/>
        <v>849000000</v>
      </c>
      <c r="P10" s="5">
        <f t="shared" si="9"/>
        <v>764100000</v>
      </c>
      <c r="Q10" s="5">
        <f t="shared" si="9"/>
        <v>84900000</v>
      </c>
      <c r="R10" s="5">
        <f t="shared" si="9"/>
        <v>8490000</v>
      </c>
      <c r="S10" s="5">
        <f t="shared" si="10"/>
        <v>857490000</v>
      </c>
    </row>
    <row r="11" spans="2:19" x14ac:dyDescent="0.3">
      <c r="B11" s="9">
        <v>7</v>
      </c>
      <c r="C11" s="12"/>
      <c r="D11" s="10" t="s">
        <v>6</v>
      </c>
      <c r="E11" s="5">
        <v>849000000</v>
      </c>
      <c r="F11" s="5">
        <f t="shared" si="0"/>
        <v>764100000</v>
      </c>
      <c r="G11" s="5">
        <f t="shared" si="1"/>
        <v>84900000</v>
      </c>
      <c r="H11" s="5">
        <f t="shared" si="2"/>
        <v>8490000</v>
      </c>
      <c r="I11" s="5">
        <f t="shared" si="3"/>
        <v>857490000</v>
      </c>
      <c r="J11" s="5">
        <v>849000000</v>
      </c>
      <c r="K11" s="5">
        <f t="shared" si="4"/>
        <v>764100000</v>
      </c>
      <c r="L11" s="5">
        <f t="shared" si="5"/>
        <v>84900000</v>
      </c>
      <c r="M11" s="5">
        <f t="shared" si="6"/>
        <v>8490000</v>
      </c>
      <c r="N11" s="5">
        <f t="shared" si="7"/>
        <v>857490000</v>
      </c>
      <c r="O11" s="5">
        <f t="shared" si="8"/>
        <v>849000000</v>
      </c>
      <c r="P11" s="5">
        <f t="shared" si="9"/>
        <v>764100000</v>
      </c>
      <c r="Q11" s="5">
        <f t="shared" si="9"/>
        <v>84900000</v>
      </c>
      <c r="R11" s="5">
        <f t="shared" si="9"/>
        <v>8490000</v>
      </c>
      <c r="S11" s="5">
        <f t="shared" si="10"/>
        <v>857490000</v>
      </c>
    </row>
    <row r="12" spans="2:19" x14ac:dyDescent="0.3">
      <c r="B12" s="9">
        <v>8</v>
      </c>
      <c r="C12" s="12"/>
      <c r="D12" s="10" t="s">
        <v>7</v>
      </c>
      <c r="E12" s="5">
        <v>407000000</v>
      </c>
      <c r="F12" s="5">
        <f t="shared" si="0"/>
        <v>366300000</v>
      </c>
      <c r="G12" s="5">
        <f t="shared" si="1"/>
        <v>40700000</v>
      </c>
      <c r="H12" s="5">
        <f t="shared" si="2"/>
        <v>4070000</v>
      </c>
      <c r="I12" s="5">
        <f t="shared" si="3"/>
        <v>411070000</v>
      </c>
      <c r="J12" s="5">
        <v>407000000</v>
      </c>
      <c r="K12" s="5">
        <f t="shared" si="4"/>
        <v>366300000</v>
      </c>
      <c r="L12" s="5">
        <f t="shared" si="5"/>
        <v>40700000</v>
      </c>
      <c r="M12" s="5">
        <f t="shared" si="6"/>
        <v>4070000</v>
      </c>
      <c r="N12" s="5">
        <f t="shared" si="7"/>
        <v>411070000</v>
      </c>
      <c r="O12" s="5">
        <f t="shared" si="8"/>
        <v>407000000</v>
      </c>
      <c r="P12" s="5">
        <f t="shared" si="9"/>
        <v>366300000</v>
      </c>
      <c r="Q12" s="5">
        <f t="shared" si="9"/>
        <v>40700000</v>
      </c>
      <c r="R12" s="5">
        <f t="shared" si="9"/>
        <v>4070000</v>
      </c>
      <c r="S12" s="5">
        <f t="shared" si="10"/>
        <v>411070000</v>
      </c>
    </row>
    <row r="13" spans="2:19" x14ac:dyDescent="0.3">
      <c r="B13" s="9">
        <v>9</v>
      </c>
      <c r="C13" s="12"/>
      <c r="D13" s="10" t="s">
        <v>8</v>
      </c>
      <c r="E13" s="5">
        <v>407000000</v>
      </c>
      <c r="F13" s="5">
        <f t="shared" si="0"/>
        <v>366300000</v>
      </c>
      <c r="G13" s="5">
        <f t="shared" si="1"/>
        <v>40700000</v>
      </c>
      <c r="H13" s="5">
        <f t="shared" si="2"/>
        <v>4070000</v>
      </c>
      <c r="I13" s="5">
        <f t="shared" si="3"/>
        <v>411070000</v>
      </c>
      <c r="J13" s="5">
        <v>407000000</v>
      </c>
      <c r="K13" s="5">
        <f t="shared" si="4"/>
        <v>366300000</v>
      </c>
      <c r="L13" s="5">
        <f t="shared" si="5"/>
        <v>40700000</v>
      </c>
      <c r="M13" s="5">
        <f t="shared" si="6"/>
        <v>4070000</v>
      </c>
      <c r="N13" s="5">
        <f t="shared" si="7"/>
        <v>411070000</v>
      </c>
      <c r="O13" s="5">
        <f t="shared" si="8"/>
        <v>407000000</v>
      </c>
      <c r="P13" s="5">
        <f t="shared" si="9"/>
        <v>366300000</v>
      </c>
      <c r="Q13" s="5">
        <f t="shared" si="9"/>
        <v>40700000</v>
      </c>
      <c r="R13" s="5">
        <f t="shared" si="9"/>
        <v>4070000</v>
      </c>
      <c r="S13" s="5">
        <f t="shared" si="10"/>
        <v>411070000</v>
      </c>
    </row>
    <row r="14" spans="2:19" x14ac:dyDescent="0.3">
      <c r="B14" s="9">
        <v>10</v>
      </c>
      <c r="C14" s="12"/>
      <c r="D14" s="10" t="s">
        <v>9</v>
      </c>
      <c r="E14" s="5">
        <v>692000000</v>
      </c>
      <c r="F14" s="5">
        <f t="shared" si="0"/>
        <v>622800000</v>
      </c>
      <c r="G14" s="5">
        <f t="shared" si="1"/>
        <v>69200000</v>
      </c>
      <c r="H14" s="5">
        <f t="shared" si="2"/>
        <v>6920000</v>
      </c>
      <c r="I14" s="5">
        <f t="shared" si="3"/>
        <v>698920000</v>
      </c>
      <c r="J14" s="5">
        <v>692000000</v>
      </c>
      <c r="K14" s="5">
        <f t="shared" si="4"/>
        <v>622800000</v>
      </c>
      <c r="L14" s="5">
        <f t="shared" si="5"/>
        <v>69200000</v>
      </c>
      <c r="M14" s="5">
        <f t="shared" si="6"/>
        <v>6920000</v>
      </c>
      <c r="N14" s="5">
        <f t="shared" si="7"/>
        <v>698920000</v>
      </c>
      <c r="O14" s="5">
        <f t="shared" si="8"/>
        <v>692000000</v>
      </c>
      <c r="P14" s="5">
        <f t="shared" si="9"/>
        <v>622800000</v>
      </c>
      <c r="Q14" s="5">
        <f t="shared" si="9"/>
        <v>69200000</v>
      </c>
      <c r="R14" s="5">
        <f t="shared" si="9"/>
        <v>6920000</v>
      </c>
      <c r="S14" s="5">
        <f t="shared" si="10"/>
        <v>698920000</v>
      </c>
    </row>
    <row r="15" spans="2:19" x14ac:dyDescent="0.3">
      <c r="B15" s="11" t="s">
        <v>20</v>
      </c>
      <c r="C15" s="11"/>
      <c r="D15" s="11"/>
      <c r="E15" s="6">
        <f t="shared" ref="E15:S15" si="11">SUM(E5:E14)</f>
        <v>16154000000</v>
      </c>
      <c r="F15" s="6">
        <f t="shared" si="11"/>
        <v>14538600000</v>
      </c>
      <c r="G15" s="6">
        <f t="shared" si="11"/>
        <v>1615400000</v>
      </c>
      <c r="H15" s="6">
        <f t="shared" si="11"/>
        <v>161540000</v>
      </c>
      <c r="I15" s="6">
        <f t="shared" si="11"/>
        <v>16315540000</v>
      </c>
      <c r="J15" s="6">
        <f t="shared" si="11"/>
        <v>16217000000</v>
      </c>
      <c r="K15" s="6">
        <f t="shared" si="11"/>
        <v>14595300000</v>
      </c>
      <c r="L15" s="6">
        <f t="shared" si="11"/>
        <v>1621700000</v>
      </c>
      <c r="M15" s="6">
        <f t="shared" si="11"/>
        <v>162170000</v>
      </c>
      <c r="N15" s="6">
        <f t="shared" si="11"/>
        <v>16379170000</v>
      </c>
      <c r="O15" s="5">
        <f t="shared" si="11"/>
        <v>16185500000</v>
      </c>
      <c r="P15" s="5">
        <f t="shared" si="11"/>
        <v>14566950000</v>
      </c>
      <c r="Q15" s="5">
        <f t="shared" si="11"/>
        <v>1618550000</v>
      </c>
      <c r="R15" s="5">
        <f t="shared" si="11"/>
        <v>161855000</v>
      </c>
      <c r="S15" s="6">
        <f t="shared" si="11"/>
        <v>16347355000</v>
      </c>
    </row>
    <row r="18" spans="2:10" x14ac:dyDescent="0.3">
      <c r="B18" s="12" t="s">
        <v>12</v>
      </c>
      <c r="C18" s="12" t="s">
        <v>11</v>
      </c>
      <c r="D18" s="14"/>
      <c r="E18" s="15" t="s">
        <v>25</v>
      </c>
      <c r="F18" s="16"/>
      <c r="G18" s="16"/>
      <c r="H18" s="17"/>
    </row>
    <row r="19" spans="2:10" x14ac:dyDescent="0.3">
      <c r="B19" s="12"/>
      <c r="C19" s="12"/>
      <c r="D19" s="14"/>
      <c r="E19" s="9" t="s">
        <v>22</v>
      </c>
      <c r="F19" s="9" t="s">
        <v>23</v>
      </c>
      <c r="G19" s="9" t="s">
        <v>17</v>
      </c>
      <c r="H19" s="9" t="s">
        <v>24</v>
      </c>
    </row>
    <row r="20" spans="2:10" x14ac:dyDescent="0.3">
      <c r="B20" s="9">
        <v>1</v>
      </c>
      <c r="C20" s="12" t="s">
        <v>0</v>
      </c>
      <c r="D20" s="10" t="s">
        <v>1</v>
      </c>
      <c r="E20" s="5">
        <f>+P5*1.3</f>
        <v>4446000000</v>
      </c>
      <c r="F20" s="5">
        <f>+Q5*1.3</f>
        <v>494000000</v>
      </c>
      <c r="G20" s="5">
        <f>+F20*0.1</f>
        <v>49400000</v>
      </c>
      <c r="H20" s="5">
        <f>+ROUNDUP(SUM(E20:G20),-6)</f>
        <v>4990000000</v>
      </c>
    </row>
    <row r="21" spans="2:10" x14ac:dyDescent="0.3">
      <c r="B21" s="9">
        <v>2</v>
      </c>
      <c r="C21" s="12"/>
      <c r="D21" s="10" t="s">
        <v>2</v>
      </c>
      <c r="E21" s="5">
        <f t="shared" ref="E21:F29" si="12">+P6*1.3</f>
        <v>3579615000</v>
      </c>
      <c r="F21" s="5">
        <f t="shared" si="12"/>
        <v>397735000</v>
      </c>
      <c r="G21" s="5">
        <f t="shared" ref="G21:G29" si="13">+F21*0.1</f>
        <v>39773500</v>
      </c>
      <c r="H21" s="5">
        <f t="shared" ref="H20:H29" si="14">+ROUNDUP(SUM(E21:G21),-6)</f>
        <v>4018000000</v>
      </c>
    </row>
    <row r="22" spans="2:10" x14ac:dyDescent="0.3">
      <c r="B22" s="9">
        <v>3</v>
      </c>
      <c r="C22" s="12"/>
      <c r="D22" s="10" t="s">
        <v>3</v>
      </c>
      <c r="E22" s="5">
        <f t="shared" si="12"/>
        <v>3198780000</v>
      </c>
      <c r="F22" s="5">
        <f t="shared" si="12"/>
        <v>355420000</v>
      </c>
      <c r="G22" s="5">
        <f t="shared" si="13"/>
        <v>35542000</v>
      </c>
      <c r="H22" s="5">
        <f t="shared" si="14"/>
        <v>3590000000</v>
      </c>
    </row>
    <row r="23" spans="2:10" x14ac:dyDescent="0.3">
      <c r="B23" s="9">
        <v>4</v>
      </c>
      <c r="C23" s="12"/>
      <c r="D23" s="10" t="s">
        <v>4</v>
      </c>
      <c r="E23" s="5">
        <f t="shared" si="12"/>
        <v>1981980000</v>
      </c>
      <c r="F23" s="5">
        <f t="shared" si="12"/>
        <v>220220000</v>
      </c>
      <c r="G23" s="5">
        <f t="shared" si="13"/>
        <v>22022000</v>
      </c>
      <c r="H23" s="5">
        <f t="shared" si="14"/>
        <v>2225000000</v>
      </c>
    </row>
    <row r="24" spans="2:10" x14ac:dyDescent="0.3">
      <c r="B24" s="9">
        <v>5</v>
      </c>
      <c r="C24" s="12"/>
      <c r="D24" s="10" t="s">
        <v>5</v>
      </c>
      <c r="E24" s="5">
        <f t="shared" si="12"/>
        <v>1981980000</v>
      </c>
      <c r="F24" s="5">
        <f t="shared" si="12"/>
        <v>220220000</v>
      </c>
      <c r="G24" s="5">
        <f t="shared" si="13"/>
        <v>22022000</v>
      </c>
      <c r="H24" s="5">
        <f t="shared" si="14"/>
        <v>2225000000</v>
      </c>
    </row>
    <row r="25" spans="2:10" x14ac:dyDescent="0.3">
      <c r="B25" s="9">
        <v>6</v>
      </c>
      <c r="C25" s="12"/>
      <c r="D25" s="10" t="s">
        <v>10</v>
      </c>
      <c r="E25" s="5">
        <f t="shared" si="12"/>
        <v>993330000</v>
      </c>
      <c r="F25" s="5">
        <f t="shared" si="12"/>
        <v>110370000</v>
      </c>
      <c r="G25" s="5">
        <f t="shared" si="13"/>
        <v>11037000</v>
      </c>
      <c r="H25" s="5">
        <f t="shared" si="14"/>
        <v>1115000000</v>
      </c>
    </row>
    <row r="26" spans="2:10" x14ac:dyDescent="0.3">
      <c r="B26" s="9">
        <v>7</v>
      </c>
      <c r="C26" s="12"/>
      <c r="D26" s="10" t="s">
        <v>6</v>
      </c>
      <c r="E26" s="5">
        <f t="shared" si="12"/>
        <v>993330000</v>
      </c>
      <c r="F26" s="5">
        <f t="shared" si="12"/>
        <v>110370000</v>
      </c>
      <c r="G26" s="5">
        <f t="shared" si="13"/>
        <v>11037000</v>
      </c>
      <c r="H26" s="5">
        <f t="shared" si="14"/>
        <v>1115000000</v>
      </c>
    </row>
    <row r="27" spans="2:10" x14ac:dyDescent="0.3">
      <c r="B27" s="9">
        <v>8</v>
      </c>
      <c r="C27" s="12"/>
      <c r="D27" s="10" t="s">
        <v>7</v>
      </c>
      <c r="E27" s="5">
        <f t="shared" si="12"/>
        <v>476190000</v>
      </c>
      <c r="F27" s="5">
        <f t="shared" si="12"/>
        <v>52910000</v>
      </c>
      <c r="G27" s="5">
        <f t="shared" si="13"/>
        <v>5291000</v>
      </c>
      <c r="H27" s="5">
        <f t="shared" si="14"/>
        <v>535000000</v>
      </c>
    </row>
    <row r="28" spans="2:10" x14ac:dyDescent="0.3">
      <c r="B28" s="9">
        <v>9</v>
      </c>
      <c r="C28" s="12"/>
      <c r="D28" s="10" t="s">
        <v>8</v>
      </c>
      <c r="E28" s="5">
        <f t="shared" si="12"/>
        <v>476190000</v>
      </c>
      <c r="F28" s="5">
        <f t="shared" si="12"/>
        <v>52910000</v>
      </c>
      <c r="G28" s="5">
        <f t="shared" si="13"/>
        <v>5291000</v>
      </c>
      <c r="H28" s="5">
        <f t="shared" si="14"/>
        <v>535000000</v>
      </c>
    </row>
    <row r="29" spans="2:10" x14ac:dyDescent="0.3">
      <c r="B29" s="9">
        <v>10</v>
      </c>
      <c r="C29" s="12"/>
      <c r="D29" s="10" t="s">
        <v>9</v>
      </c>
      <c r="E29" s="5">
        <f t="shared" si="12"/>
        <v>809640000</v>
      </c>
      <c r="F29" s="5">
        <f t="shared" si="12"/>
        <v>89960000</v>
      </c>
      <c r="G29" s="5">
        <f t="shared" si="13"/>
        <v>8996000</v>
      </c>
      <c r="H29" s="5">
        <f t="shared" si="14"/>
        <v>909000000</v>
      </c>
    </row>
    <row r="30" spans="2:10" x14ac:dyDescent="0.3">
      <c r="B30" s="11" t="s">
        <v>20</v>
      </c>
      <c r="C30" s="11"/>
      <c r="D30" s="13"/>
      <c r="E30" s="5">
        <f t="shared" ref="E30:H30" si="15">SUM(E20:E29)</f>
        <v>18937035000</v>
      </c>
      <c r="F30" s="5">
        <f t="shared" si="15"/>
        <v>2104115000</v>
      </c>
      <c r="G30" s="5">
        <f t="shared" si="15"/>
        <v>210411500</v>
      </c>
      <c r="H30" s="5">
        <f t="shared" si="15"/>
        <v>21257000000</v>
      </c>
      <c r="J30" s="7"/>
    </row>
    <row r="33" spans="2:9" x14ac:dyDescent="0.3">
      <c r="B33" s="12" t="s">
        <v>12</v>
      </c>
      <c r="C33" s="12" t="s">
        <v>11</v>
      </c>
      <c r="D33" s="14"/>
      <c r="E33" s="15" t="s">
        <v>26</v>
      </c>
      <c r="F33" s="16"/>
      <c r="G33" s="16"/>
      <c r="H33" s="17"/>
    </row>
    <row r="34" spans="2:9" x14ac:dyDescent="0.3">
      <c r="B34" s="12"/>
      <c r="C34" s="12"/>
      <c r="D34" s="14"/>
      <c r="E34" s="9" t="s">
        <v>22</v>
      </c>
      <c r="F34" s="9" t="s">
        <v>23</v>
      </c>
      <c r="G34" s="9" t="s">
        <v>17</v>
      </c>
      <c r="H34" s="9" t="s">
        <v>24</v>
      </c>
    </row>
    <row r="35" spans="2:9" x14ac:dyDescent="0.3">
      <c r="B35" s="9">
        <v>1</v>
      </c>
      <c r="C35" s="12" t="s">
        <v>0</v>
      </c>
      <c r="D35" s="10" t="s">
        <v>1</v>
      </c>
      <c r="E35" s="5">
        <f>+E20*0.93</f>
        <v>4134780000</v>
      </c>
      <c r="F35" s="5">
        <f>+F20*0.93</f>
        <v>459420000</v>
      </c>
      <c r="G35" s="5">
        <f>+F35*0.1</f>
        <v>45942000</v>
      </c>
      <c r="H35" s="5">
        <f t="shared" ref="H35:H44" si="16">+ROUNDUP(SUM(E35:G35),-6)</f>
        <v>4641000000</v>
      </c>
      <c r="I35" s="8">
        <f>+H35/H20</f>
        <v>0.93006012024048101</v>
      </c>
    </row>
    <row r="36" spans="2:9" x14ac:dyDescent="0.3">
      <c r="B36" s="9">
        <v>2</v>
      </c>
      <c r="C36" s="12"/>
      <c r="D36" s="10" t="s">
        <v>2</v>
      </c>
      <c r="E36" s="5">
        <f t="shared" ref="E36:F44" si="17">+E21*0.93</f>
        <v>3329041950</v>
      </c>
      <c r="F36" s="5">
        <f t="shared" si="17"/>
        <v>369893550</v>
      </c>
      <c r="G36" s="5">
        <f t="shared" ref="G36:G44" si="18">+F36*0.1</f>
        <v>36989355</v>
      </c>
      <c r="H36" s="5">
        <f t="shared" si="16"/>
        <v>3736000000</v>
      </c>
      <c r="I36" s="8">
        <f t="shared" ref="I36:I45" si="19">+H36/H21</f>
        <v>0.92981582877053259</v>
      </c>
    </row>
    <row r="37" spans="2:9" x14ac:dyDescent="0.3">
      <c r="B37" s="9">
        <v>3</v>
      </c>
      <c r="C37" s="12"/>
      <c r="D37" s="10" t="s">
        <v>3</v>
      </c>
      <c r="E37" s="5">
        <f t="shared" si="17"/>
        <v>2974865400</v>
      </c>
      <c r="F37" s="5">
        <f t="shared" si="17"/>
        <v>330540600</v>
      </c>
      <c r="G37" s="5">
        <f t="shared" si="18"/>
        <v>33054060</v>
      </c>
      <c r="H37" s="5">
        <f t="shared" si="16"/>
        <v>3339000000</v>
      </c>
      <c r="I37" s="8">
        <f t="shared" si="19"/>
        <v>0.93008356545961002</v>
      </c>
    </row>
    <row r="38" spans="2:9" x14ac:dyDescent="0.3">
      <c r="B38" s="9">
        <v>4</v>
      </c>
      <c r="C38" s="12"/>
      <c r="D38" s="10" t="s">
        <v>4</v>
      </c>
      <c r="E38" s="5">
        <f t="shared" si="17"/>
        <v>1843241400</v>
      </c>
      <c r="F38" s="5">
        <f t="shared" si="17"/>
        <v>204804600</v>
      </c>
      <c r="G38" s="5">
        <f t="shared" si="18"/>
        <v>20480460</v>
      </c>
      <c r="H38" s="5">
        <f t="shared" si="16"/>
        <v>2069000000</v>
      </c>
      <c r="I38" s="8">
        <f t="shared" si="19"/>
        <v>0.92988764044943817</v>
      </c>
    </row>
    <row r="39" spans="2:9" x14ac:dyDescent="0.3">
      <c r="B39" s="9">
        <v>5</v>
      </c>
      <c r="C39" s="12"/>
      <c r="D39" s="10" t="s">
        <v>5</v>
      </c>
      <c r="E39" s="5">
        <f t="shared" si="17"/>
        <v>1843241400</v>
      </c>
      <c r="F39" s="5">
        <f t="shared" si="17"/>
        <v>204804600</v>
      </c>
      <c r="G39" s="5">
        <f t="shared" si="18"/>
        <v>20480460</v>
      </c>
      <c r="H39" s="5">
        <f t="shared" si="16"/>
        <v>2069000000</v>
      </c>
      <c r="I39" s="8">
        <f t="shared" si="19"/>
        <v>0.92988764044943817</v>
      </c>
    </row>
    <row r="40" spans="2:9" x14ac:dyDescent="0.3">
      <c r="B40" s="9">
        <v>6</v>
      </c>
      <c r="C40" s="12"/>
      <c r="D40" s="10" t="s">
        <v>10</v>
      </c>
      <c r="E40" s="5">
        <f t="shared" si="17"/>
        <v>923796900</v>
      </c>
      <c r="F40" s="5">
        <f t="shared" si="17"/>
        <v>102644100</v>
      </c>
      <c r="G40" s="5">
        <f t="shared" si="18"/>
        <v>10264410</v>
      </c>
      <c r="H40" s="5">
        <f t="shared" si="16"/>
        <v>1037000000</v>
      </c>
      <c r="I40" s="8">
        <f t="shared" si="19"/>
        <v>0.93004484304932733</v>
      </c>
    </row>
    <row r="41" spans="2:9" x14ac:dyDescent="0.3">
      <c r="B41" s="9">
        <v>7</v>
      </c>
      <c r="C41" s="12"/>
      <c r="D41" s="10" t="s">
        <v>6</v>
      </c>
      <c r="E41" s="5">
        <f t="shared" si="17"/>
        <v>923796900</v>
      </c>
      <c r="F41" s="5">
        <f t="shared" si="17"/>
        <v>102644100</v>
      </c>
      <c r="G41" s="5">
        <f t="shared" si="18"/>
        <v>10264410</v>
      </c>
      <c r="H41" s="5">
        <f t="shared" si="16"/>
        <v>1037000000</v>
      </c>
      <c r="I41" s="8">
        <f t="shared" si="19"/>
        <v>0.93004484304932733</v>
      </c>
    </row>
    <row r="42" spans="2:9" x14ac:dyDescent="0.3">
      <c r="B42" s="9">
        <v>8</v>
      </c>
      <c r="C42" s="12"/>
      <c r="D42" s="10" t="s">
        <v>7</v>
      </c>
      <c r="E42" s="5">
        <f t="shared" si="17"/>
        <v>442856700</v>
      </c>
      <c r="F42" s="5">
        <f t="shared" si="17"/>
        <v>49206300</v>
      </c>
      <c r="G42" s="5">
        <f t="shared" si="18"/>
        <v>4920630</v>
      </c>
      <c r="H42" s="5">
        <f t="shared" si="16"/>
        <v>497000000</v>
      </c>
      <c r="I42" s="8">
        <f t="shared" si="19"/>
        <v>0.92897196261682247</v>
      </c>
    </row>
    <row r="43" spans="2:9" x14ac:dyDescent="0.3">
      <c r="B43" s="9">
        <v>9</v>
      </c>
      <c r="C43" s="12"/>
      <c r="D43" s="10" t="s">
        <v>8</v>
      </c>
      <c r="E43" s="5">
        <f t="shared" si="17"/>
        <v>442856700</v>
      </c>
      <c r="F43" s="5">
        <f t="shared" si="17"/>
        <v>49206300</v>
      </c>
      <c r="G43" s="5">
        <f t="shared" si="18"/>
        <v>4920630</v>
      </c>
      <c r="H43" s="5">
        <f t="shared" si="16"/>
        <v>497000000</v>
      </c>
      <c r="I43" s="8">
        <f t="shared" si="19"/>
        <v>0.92897196261682247</v>
      </c>
    </row>
    <row r="44" spans="2:9" x14ac:dyDescent="0.3">
      <c r="B44" s="9">
        <v>10</v>
      </c>
      <c r="C44" s="12"/>
      <c r="D44" s="10" t="s">
        <v>9</v>
      </c>
      <c r="E44" s="5">
        <f t="shared" si="17"/>
        <v>752965200</v>
      </c>
      <c r="F44" s="5">
        <f t="shared" si="17"/>
        <v>83662800</v>
      </c>
      <c r="G44" s="5">
        <f t="shared" si="18"/>
        <v>8366280</v>
      </c>
      <c r="H44" s="5">
        <f t="shared" si="16"/>
        <v>845000000</v>
      </c>
      <c r="I44" s="8">
        <f t="shared" si="19"/>
        <v>0.92959295929592956</v>
      </c>
    </row>
    <row r="45" spans="2:9" x14ac:dyDescent="0.3">
      <c r="B45" s="11" t="s">
        <v>20</v>
      </c>
      <c r="C45" s="11"/>
      <c r="D45" s="13"/>
      <c r="E45" s="5">
        <f>SUM(E35:E44)</f>
        <v>17611442550</v>
      </c>
      <c r="F45" s="5">
        <f>SUM(F35:F44)</f>
        <v>1956826950</v>
      </c>
      <c r="G45" s="5">
        <f>SUM(G35:G44)</f>
        <v>195682695</v>
      </c>
      <c r="H45" s="5">
        <f t="shared" ref="H45" si="20">SUM(H35:H44)</f>
        <v>19767000000</v>
      </c>
      <c r="I45" s="8">
        <f t="shared" si="19"/>
        <v>0.92990544291292276</v>
      </c>
    </row>
    <row r="48" spans="2:9" x14ac:dyDescent="0.3">
      <c r="B48" s="12" t="s">
        <v>12</v>
      </c>
      <c r="C48" s="12" t="s">
        <v>11</v>
      </c>
      <c r="D48" s="14"/>
      <c r="E48" s="15" t="s">
        <v>27</v>
      </c>
      <c r="F48" s="16"/>
      <c r="G48" s="16"/>
      <c r="H48" s="17"/>
    </row>
    <row r="49" spans="2:9" x14ac:dyDescent="0.3">
      <c r="B49" s="12"/>
      <c r="C49" s="12"/>
      <c r="D49" s="14"/>
      <c r="E49" s="9" t="s">
        <v>22</v>
      </c>
      <c r="F49" s="9" t="s">
        <v>23</v>
      </c>
      <c r="G49" s="9" t="s">
        <v>17</v>
      </c>
      <c r="H49" s="9" t="s">
        <v>24</v>
      </c>
    </row>
    <row r="50" spans="2:9" x14ac:dyDescent="0.3">
      <c r="B50" s="9">
        <v>1</v>
      </c>
      <c r="C50" s="12" t="s">
        <v>0</v>
      </c>
      <c r="D50" s="10" t="s">
        <v>1</v>
      </c>
      <c r="E50" s="5">
        <f>+E35*0.93</f>
        <v>3845345400</v>
      </c>
      <c r="F50" s="5">
        <f>+F35*0.93</f>
        <v>427260600</v>
      </c>
      <c r="G50" s="5">
        <f>+F50*0.1</f>
        <v>42726060</v>
      </c>
      <c r="H50" s="5">
        <f t="shared" ref="H50:H59" si="21">+ROUNDUP(SUM(E50:G50),-6)</f>
        <v>4316000000</v>
      </c>
      <c r="I50" s="8">
        <f>+H50/H35</f>
        <v>0.92997198879551823</v>
      </c>
    </row>
    <row r="51" spans="2:9" x14ac:dyDescent="0.3">
      <c r="B51" s="9">
        <v>2</v>
      </c>
      <c r="C51" s="12"/>
      <c r="D51" s="10" t="s">
        <v>2</v>
      </c>
      <c r="E51" s="5">
        <f t="shared" ref="E51:F59" si="22">+E36*0.93</f>
        <v>3096009013.5</v>
      </c>
      <c r="F51" s="5">
        <f t="shared" si="22"/>
        <v>344001001.5</v>
      </c>
      <c r="G51" s="5">
        <f t="shared" ref="G51:G59" si="23">+F51*0.1</f>
        <v>34400100.149999999</v>
      </c>
      <c r="H51" s="5">
        <f t="shared" si="21"/>
        <v>3475000000</v>
      </c>
      <c r="I51" s="8">
        <f t="shared" ref="I51:I60" si="24">+H51/H36</f>
        <v>0.93013918629550318</v>
      </c>
    </row>
    <row r="52" spans="2:9" x14ac:dyDescent="0.3">
      <c r="B52" s="9">
        <v>3</v>
      </c>
      <c r="C52" s="12"/>
      <c r="D52" s="10" t="s">
        <v>3</v>
      </c>
      <c r="E52" s="5">
        <f t="shared" si="22"/>
        <v>2766624822</v>
      </c>
      <c r="F52" s="5">
        <f t="shared" si="22"/>
        <v>307402758</v>
      </c>
      <c r="G52" s="5">
        <f t="shared" si="23"/>
        <v>30740275.800000001</v>
      </c>
      <c r="H52" s="5">
        <f t="shared" si="21"/>
        <v>3105000000</v>
      </c>
      <c r="I52" s="8">
        <f t="shared" si="24"/>
        <v>0.92991913746630728</v>
      </c>
    </row>
    <row r="53" spans="2:9" x14ac:dyDescent="0.3">
      <c r="B53" s="9">
        <v>4</v>
      </c>
      <c r="C53" s="12"/>
      <c r="D53" s="10" t="s">
        <v>4</v>
      </c>
      <c r="E53" s="5">
        <f t="shared" si="22"/>
        <v>1714214502</v>
      </c>
      <c r="F53" s="5">
        <f t="shared" si="22"/>
        <v>190468278</v>
      </c>
      <c r="G53" s="5">
        <f t="shared" si="23"/>
        <v>19046827.800000001</v>
      </c>
      <c r="H53" s="5">
        <f t="shared" si="21"/>
        <v>1924000000</v>
      </c>
      <c r="I53" s="8">
        <f t="shared" si="24"/>
        <v>0.92991783470275491</v>
      </c>
    </row>
    <row r="54" spans="2:9" x14ac:dyDescent="0.3">
      <c r="B54" s="9">
        <v>5</v>
      </c>
      <c r="C54" s="12"/>
      <c r="D54" s="10" t="s">
        <v>5</v>
      </c>
      <c r="E54" s="5">
        <f t="shared" si="22"/>
        <v>1714214502</v>
      </c>
      <c r="F54" s="5">
        <f t="shared" si="22"/>
        <v>190468278</v>
      </c>
      <c r="G54" s="5">
        <f t="shared" si="23"/>
        <v>19046827.800000001</v>
      </c>
      <c r="H54" s="5">
        <f t="shared" si="21"/>
        <v>1924000000</v>
      </c>
      <c r="I54" s="8">
        <f t="shared" si="24"/>
        <v>0.92991783470275491</v>
      </c>
    </row>
    <row r="55" spans="2:9" x14ac:dyDescent="0.3">
      <c r="B55" s="9">
        <v>6</v>
      </c>
      <c r="C55" s="12"/>
      <c r="D55" s="10" t="s">
        <v>10</v>
      </c>
      <c r="E55" s="5">
        <f t="shared" si="22"/>
        <v>859131117</v>
      </c>
      <c r="F55" s="5">
        <f t="shared" si="22"/>
        <v>95459013</v>
      </c>
      <c r="G55" s="5">
        <f t="shared" si="23"/>
        <v>9545901.3000000007</v>
      </c>
      <c r="H55" s="5">
        <f t="shared" si="21"/>
        <v>965000000</v>
      </c>
      <c r="I55" s="8">
        <f t="shared" si="24"/>
        <v>0.93056894889103181</v>
      </c>
    </row>
    <row r="56" spans="2:9" x14ac:dyDescent="0.3">
      <c r="B56" s="9">
        <v>7</v>
      </c>
      <c r="C56" s="12"/>
      <c r="D56" s="10" t="s">
        <v>6</v>
      </c>
      <c r="E56" s="5">
        <f t="shared" si="22"/>
        <v>859131117</v>
      </c>
      <c r="F56" s="5">
        <f t="shared" si="22"/>
        <v>95459013</v>
      </c>
      <c r="G56" s="5">
        <f t="shared" si="23"/>
        <v>9545901.3000000007</v>
      </c>
      <c r="H56" s="5">
        <f t="shared" si="21"/>
        <v>965000000</v>
      </c>
      <c r="I56" s="8">
        <f t="shared" si="24"/>
        <v>0.93056894889103181</v>
      </c>
    </row>
    <row r="57" spans="2:9" x14ac:dyDescent="0.3">
      <c r="B57" s="9">
        <v>8</v>
      </c>
      <c r="C57" s="12"/>
      <c r="D57" s="10" t="s">
        <v>7</v>
      </c>
      <c r="E57" s="5">
        <f t="shared" si="22"/>
        <v>411856731</v>
      </c>
      <c r="F57" s="5">
        <f t="shared" si="22"/>
        <v>45761859</v>
      </c>
      <c r="G57" s="5">
        <f t="shared" si="23"/>
        <v>4576185.9000000004</v>
      </c>
      <c r="H57" s="5">
        <f t="shared" si="21"/>
        <v>463000000</v>
      </c>
      <c r="I57" s="8">
        <f t="shared" si="24"/>
        <v>0.93158953722334004</v>
      </c>
    </row>
    <row r="58" spans="2:9" x14ac:dyDescent="0.3">
      <c r="B58" s="9">
        <v>9</v>
      </c>
      <c r="C58" s="12"/>
      <c r="D58" s="10" t="s">
        <v>8</v>
      </c>
      <c r="E58" s="5">
        <f t="shared" si="22"/>
        <v>411856731</v>
      </c>
      <c r="F58" s="5">
        <f t="shared" si="22"/>
        <v>45761859</v>
      </c>
      <c r="G58" s="5">
        <f t="shared" si="23"/>
        <v>4576185.9000000004</v>
      </c>
      <c r="H58" s="5">
        <f t="shared" si="21"/>
        <v>463000000</v>
      </c>
      <c r="I58" s="8">
        <f t="shared" si="24"/>
        <v>0.93158953722334004</v>
      </c>
    </row>
    <row r="59" spans="2:9" x14ac:dyDescent="0.3">
      <c r="B59" s="9">
        <v>10</v>
      </c>
      <c r="C59" s="12"/>
      <c r="D59" s="10" t="s">
        <v>9</v>
      </c>
      <c r="E59" s="5">
        <f t="shared" si="22"/>
        <v>700257636</v>
      </c>
      <c r="F59" s="5">
        <f t="shared" si="22"/>
        <v>77806404</v>
      </c>
      <c r="G59" s="5">
        <f t="shared" si="23"/>
        <v>7780640.4000000004</v>
      </c>
      <c r="H59" s="5">
        <f t="shared" si="21"/>
        <v>786000000</v>
      </c>
      <c r="I59" s="8">
        <f t="shared" si="24"/>
        <v>0.93017751479289945</v>
      </c>
    </row>
    <row r="60" spans="2:9" x14ac:dyDescent="0.3">
      <c r="B60" s="11" t="s">
        <v>20</v>
      </c>
      <c r="C60" s="11"/>
      <c r="D60" s="13"/>
      <c r="E60" s="5">
        <f>SUM(E50:E59)</f>
        <v>16378641571.5</v>
      </c>
      <c r="F60" s="5">
        <f>SUM(F50:F59)</f>
        <v>1819849063.5</v>
      </c>
      <c r="G60" s="5">
        <f>SUM(G50:G59)</f>
        <v>181984906.35000005</v>
      </c>
      <c r="H60" s="5">
        <f t="shared" ref="H60" si="25">SUM(H50:H59)</f>
        <v>18386000000</v>
      </c>
      <c r="I60" s="8">
        <f t="shared" si="24"/>
        <v>0.93013608539485004</v>
      </c>
    </row>
    <row r="63" spans="2:9" x14ac:dyDescent="0.3">
      <c r="B63" s="12" t="s">
        <v>12</v>
      </c>
      <c r="C63" s="12" t="s">
        <v>11</v>
      </c>
      <c r="D63" s="14"/>
      <c r="E63" s="15" t="s">
        <v>28</v>
      </c>
      <c r="F63" s="16"/>
      <c r="G63" s="16"/>
      <c r="H63" s="17"/>
    </row>
    <row r="64" spans="2:9" x14ac:dyDescent="0.3">
      <c r="B64" s="12"/>
      <c r="C64" s="12"/>
      <c r="D64" s="14"/>
      <c r="E64" s="9" t="s">
        <v>22</v>
      </c>
      <c r="F64" s="9" t="s">
        <v>23</v>
      </c>
      <c r="G64" s="9" t="s">
        <v>17</v>
      </c>
      <c r="H64" s="9" t="s">
        <v>24</v>
      </c>
    </row>
    <row r="65" spans="2:9" x14ac:dyDescent="0.3">
      <c r="B65" s="9">
        <v>1</v>
      </c>
      <c r="C65" s="12" t="s">
        <v>0</v>
      </c>
      <c r="D65" s="10" t="s">
        <v>1</v>
      </c>
      <c r="E65" s="5">
        <f>+E50*0.94635</f>
        <v>3639042619.29</v>
      </c>
      <c r="F65" s="5">
        <f>+F50*0.94635</f>
        <v>404338068.81</v>
      </c>
      <c r="G65" s="5">
        <f>+F65*0.1</f>
        <v>40433806.881000005</v>
      </c>
      <c r="H65" s="5">
        <f>+ROUNDUP(SUM(E65:G65),-6)</f>
        <v>4084000000</v>
      </c>
      <c r="I65" s="8">
        <f>+H65/H50</f>
        <v>0.94624652455977754</v>
      </c>
    </row>
    <row r="66" spans="2:9" x14ac:dyDescent="0.3">
      <c r="B66" s="9">
        <v>2</v>
      </c>
      <c r="C66" s="12"/>
      <c r="D66" s="10" t="s">
        <v>2</v>
      </c>
      <c r="E66" s="5">
        <f t="shared" ref="E66:F66" si="26">+E51*0.94635</f>
        <v>2929908129.925725</v>
      </c>
      <c r="F66" s="5">
        <f t="shared" si="26"/>
        <v>325545347.76952499</v>
      </c>
      <c r="G66" s="5">
        <f t="shared" ref="G66:G74" si="27">+F66*0.1</f>
        <v>32554534.776952501</v>
      </c>
      <c r="H66" s="5">
        <f t="shared" ref="H65:H74" si="28">+ROUNDUP(SUM(E66:G66),-6)</f>
        <v>3289000000</v>
      </c>
      <c r="I66" s="8">
        <f t="shared" ref="I66:I75" si="29">+H66/H51</f>
        <v>0.94647482014388484</v>
      </c>
    </row>
    <row r="67" spans="2:9" x14ac:dyDescent="0.3">
      <c r="B67" s="9">
        <v>3</v>
      </c>
      <c r="C67" s="12"/>
      <c r="D67" s="10" t="s">
        <v>3</v>
      </c>
      <c r="E67" s="5">
        <f t="shared" ref="E67:F67" si="30">+E52*0.94635</f>
        <v>2618195400.2997003</v>
      </c>
      <c r="F67" s="5">
        <f t="shared" si="30"/>
        <v>290910600.03329998</v>
      </c>
      <c r="G67" s="5">
        <f t="shared" si="27"/>
        <v>29091060.00333</v>
      </c>
      <c r="H67" s="5">
        <f t="shared" si="28"/>
        <v>2939000000</v>
      </c>
      <c r="I67" s="8">
        <f t="shared" si="29"/>
        <v>0.94653784219001613</v>
      </c>
    </row>
    <row r="68" spans="2:9" x14ac:dyDescent="0.3">
      <c r="B68" s="9">
        <v>4</v>
      </c>
      <c r="C68" s="12"/>
      <c r="D68" s="10" t="s">
        <v>4</v>
      </c>
      <c r="E68" s="5">
        <f t="shared" ref="E68:F68" si="31">+E53*0.94635</f>
        <v>1622246893.9677</v>
      </c>
      <c r="F68" s="5">
        <f t="shared" si="31"/>
        <v>180249654.88530001</v>
      </c>
      <c r="G68" s="5">
        <f t="shared" si="27"/>
        <v>18024965.488530003</v>
      </c>
      <c r="H68" s="5">
        <f t="shared" si="28"/>
        <v>1821000000</v>
      </c>
      <c r="I68" s="8">
        <f t="shared" si="29"/>
        <v>0.94646569646569645</v>
      </c>
    </row>
    <row r="69" spans="2:9" x14ac:dyDescent="0.3">
      <c r="B69" s="9">
        <v>5</v>
      </c>
      <c r="C69" s="12"/>
      <c r="D69" s="10" t="s">
        <v>5</v>
      </c>
      <c r="E69" s="5">
        <f t="shared" ref="E69:F69" si="32">+E54*0.94635</f>
        <v>1622246893.9677</v>
      </c>
      <c r="F69" s="5">
        <f t="shared" si="32"/>
        <v>180249654.88530001</v>
      </c>
      <c r="G69" s="5">
        <f t="shared" si="27"/>
        <v>18024965.488530003</v>
      </c>
      <c r="H69" s="5">
        <f t="shared" si="28"/>
        <v>1821000000</v>
      </c>
      <c r="I69" s="8">
        <f t="shared" si="29"/>
        <v>0.94646569646569645</v>
      </c>
    </row>
    <row r="70" spans="2:9" x14ac:dyDescent="0.3">
      <c r="B70" s="9">
        <v>6</v>
      </c>
      <c r="C70" s="12"/>
      <c r="D70" s="10" t="s">
        <v>10</v>
      </c>
      <c r="E70" s="5">
        <f t="shared" ref="E70:F70" si="33">+E55*0.94635</f>
        <v>813038732.57295001</v>
      </c>
      <c r="F70" s="5">
        <f t="shared" si="33"/>
        <v>90337636.952550009</v>
      </c>
      <c r="G70" s="5">
        <f t="shared" si="27"/>
        <v>9033763.695255002</v>
      </c>
      <c r="H70" s="5">
        <f t="shared" si="28"/>
        <v>913000000</v>
      </c>
      <c r="I70" s="8">
        <f t="shared" si="29"/>
        <v>0.94611398963730575</v>
      </c>
    </row>
    <row r="71" spans="2:9" x14ac:dyDescent="0.3">
      <c r="B71" s="9">
        <v>7</v>
      </c>
      <c r="C71" s="12"/>
      <c r="D71" s="10" t="s">
        <v>6</v>
      </c>
      <c r="E71" s="5">
        <f t="shared" ref="E71:F71" si="34">+E56*0.94635</f>
        <v>813038732.57295001</v>
      </c>
      <c r="F71" s="5">
        <f t="shared" si="34"/>
        <v>90337636.952550009</v>
      </c>
      <c r="G71" s="5">
        <f t="shared" si="27"/>
        <v>9033763.695255002</v>
      </c>
      <c r="H71" s="5">
        <f t="shared" si="28"/>
        <v>913000000</v>
      </c>
      <c r="I71" s="8">
        <f t="shared" si="29"/>
        <v>0.94611398963730575</v>
      </c>
    </row>
    <row r="72" spans="2:9" x14ac:dyDescent="0.3">
      <c r="B72" s="9">
        <v>8</v>
      </c>
      <c r="C72" s="12"/>
      <c r="D72" s="10" t="s">
        <v>7</v>
      </c>
      <c r="E72" s="5">
        <f t="shared" ref="E72:F72" si="35">+E57*0.94635</f>
        <v>389760617.38185</v>
      </c>
      <c r="F72" s="5">
        <f t="shared" si="35"/>
        <v>43306735.264650002</v>
      </c>
      <c r="G72" s="5">
        <f t="shared" si="27"/>
        <v>4330673.5264650006</v>
      </c>
      <c r="H72" s="5">
        <f t="shared" si="28"/>
        <v>438000000</v>
      </c>
      <c r="I72" s="8">
        <f t="shared" si="29"/>
        <v>0.94600431965442766</v>
      </c>
    </row>
    <row r="73" spans="2:9" x14ac:dyDescent="0.3">
      <c r="B73" s="9">
        <v>9</v>
      </c>
      <c r="C73" s="12"/>
      <c r="D73" s="10" t="s">
        <v>8</v>
      </c>
      <c r="E73" s="5">
        <f t="shared" ref="E73:F73" si="36">+E58*0.94635</f>
        <v>389760617.38185</v>
      </c>
      <c r="F73" s="5">
        <f t="shared" si="36"/>
        <v>43306735.264650002</v>
      </c>
      <c r="G73" s="5">
        <f t="shared" si="27"/>
        <v>4330673.5264650006</v>
      </c>
      <c r="H73" s="5">
        <f t="shared" si="28"/>
        <v>438000000</v>
      </c>
      <c r="I73" s="8">
        <f t="shared" si="29"/>
        <v>0.94600431965442766</v>
      </c>
    </row>
    <row r="74" spans="2:9" x14ac:dyDescent="0.3">
      <c r="B74" s="9">
        <v>10</v>
      </c>
      <c r="C74" s="12"/>
      <c r="D74" s="10" t="s">
        <v>9</v>
      </c>
      <c r="E74" s="5">
        <f t="shared" ref="E74:F74" si="37">+E59*0.94635</f>
        <v>662688813.82860005</v>
      </c>
      <c r="F74" s="5">
        <f t="shared" si="37"/>
        <v>73632090.425400004</v>
      </c>
      <c r="G74" s="5">
        <f t="shared" si="27"/>
        <v>7363209.0425400008</v>
      </c>
      <c r="H74" s="5">
        <f t="shared" si="28"/>
        <v>744000000</v>
      </c>
      <c r="I74" s="8">
        <f t="shared" si="29"/>
        <v>0.94656488549618323</v>
      </c>
    </row>
    <row r="75" spans="2:9" x14ac:dyDescent="0.3">
      <c r="B75" s="11" t="s">
        <v>20</v>
      </c>
      <c r="C75" s="11"/>
      <c r="D75" s="13"/>
      <c r="E75" s="5">
        <f>SUM(E65:E74)</f>
        <v>15499927451.189024</v>
      </c>
      <c r="F75" s="5">
        <f>SUM(F65:F74)</f>
        <v>1722214161.2432249</v>
      </c>
      <c r="G75" s="5">
        <f>SUM(G65:G74)</f>
        <v>172221416.12432256</v>
      </c>
      <c r="H75" s="5">
        <f t="shared" ref="H75" si="38">SUM(H65:H74)</f>
        <v>17400000000</v>
      </c>
      <c r="I75" s="8">
        <f t="shared" si="29"/>
        <v>0.94637223974763407</v>
      </c>
    </row>
  </sheetData>
  <mergeCells count="27">
    <mergeCell ref="B75:D75"/>
    <mergeCell ref="C50:C59"/>
    <mergeCell ref="B60:D60"/>
    <mergeCell ref="B63:B64"/>
    <mergeCell ref="C63:D64"/>
    <mergeCell ref="E63:H63"/>
    <mergeCell ref="C65:C74"/>
    <mergeCell ref="B33:B34"/>
    <mergeCell ref="C33:D34"/>
    <mergeCell ref="E33:H33"/>
    <mergeCell ref="C35:C44"/>
    <mergeCell ref="B45:D45"/>
    <mergeCell ref="B48:B49"/>
    <mergeCell ref="C48:D49"/>
    <mergeCell ref="E48:H48"/>
    <mergeCell ref="O3:S3"/>
    <mergeCell ref="C5:C14"/>
    <mergeCell ref="B30:D30"/>
    <mergeCell ref="B3:B4"/>
    <mergeCell ref="C3:D4"/>
    <mergeCell ref="E3:I3"/>
    <mergeCell ref="J3:N3"/>
    <mergeCell ref="B15:D15"/>
    <mergeCell ref="B18:B19"/>
    <mergeCell ref="C18:D19"/>
    <mergeCell ref="E18:H18"/>
    <mergeCell ref="C20:C29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3:S75"/>
  <sheetViews>
    <sheetView topLeftCell="C1" zoomScale="85" zoomScaleNormal="85" workbookViewId="0">
      <selection activeCell="L40" sqref="L40"/>
    </sheetView>
  </sheetViews>
  <sheetFormatPr defaultRowHeight="16.5" x14ac:dyDescent="0.3"/>
  <cols>
    <col min="2" max="2" width="9.875" customWidth="1"/>
    <col min="3" max="3" width="35" bestFit="1" customWidth="1"/>
    <col min="4" max="4" width="8.5" bestFit="1" customWidth="1"/>
    <col min="5" max="5" width="17.375" bestFit="1" customWidth="1"/>
    <col min="6" max="6" width="16.625" bestFit="1" customWidth="1"/>
    <col min="7" max="7" width="14.625" bestFit="1" customWidth="1"/>
    <col min="8" max="9" width="16.625" bestFit="1" customWidth="1"/>
    <col min="10" max="10" width="21.375" bestFit="1" customWidth="1"/>
    <col min="11" max="11" width="16.625" bestFit="1" customWidth="1"/>
    <col min="12" max="12" width="14.625" bestFit="1" customWidth="1"/>
    <col min="13" max="13" width="13" bestFit="1" customWidth="1"/>
    <col min="14" max="14" width="15.625" bestFit="1" customWidth="1"/>
    <col min="15" max="16" width="15.375" bestFit="1" customWidth="1"/>
    <col min="17" max="17" width="15.375" customWidth="1"/>
    <col min="18" max="18" width="13.625" bestFit="1" customWidth="1"/>
    <col min="19" max="19" width="16.625" bestFit="1" customWidth="1"/>
    <col min="20" max="20" width="12.125" bestFit="1" customWidth="1"/>
  </cols>
  <sheetData>
    <row r="3" spans="2:19" x14ac:dyDescent="0.3">
      <c r="B3" s="12" t="s">
        <v>12</v>
      </c>
      <c r="C3" s="12" t="s">
        <v>11</v>
      </c>
      <c r="D3" s="12"/>
      <c r="E3" s="11" t="s">
        <v>13</v>
      </c>
      <c r="F3" s="11"/>
      <c r="G3" s="11"/>
      <c r="H3" s="11"/>
      <c r="I3" s="11"/>
      <c r="J3" s="11" t="s">
        <v>19</v>
      </c>
      <c r="K3" s="11"/>
      <c r="L3" s="11"/>
      <c r="M3" s="11"/>
      <c r="N3" s="11"/>
      <c r="O3" s="11" t="s">
        <v>21</v>
      </c>
      <c r="P3" s="11"/>
      <c r="Q3" s="11"/>
      <c r="R3" s="11"/>
      <c r="S3" s="11"/>
    </row>
    <row r="4" spans="2:19" x14ac:dyDescent="0.3">
      <c r="B4" s="12"/>
      <c r="C4" s="12"/>
      <c r="D4" s="12"/>
      <c r="E4" s="4" t="s">
        <v>14</v>
      </c>
      <c r="F4" s="4" t="s">
        <v>15</v>
      </c>
      <c r="G4" s="4" t="s">
        <v>16</v>
      </c>
      <c r="H4" s="4" t="s">
        <v>17</v>
      </c>
      <c r="I4" s="4" t="s">
        <v>18</v>
      </c>
      <c r="J4" s="4" t="s">
        <v>14</v>
      </c>
      <c r="K4" s="4" t="s">
        <v>15</v>
      </c>
      <c r="L4" s="4" t="s">
        <v>16</v>
      </c>
      <c r="M4" s="4" t="s">
        <v>17</v>
      </c>
      <c r="N4" s="4" t="s">
        <v>18</v>
      </c>
      <c r="O4" s="4" t="s">
        <v>14</v>
      </c>
      <c r="P4" s="4" t="s">
        <v>15</v>
      </c>
      <c r="Q4" s="4" t="s">
        <v>16</v>
      </c>
      <c r="R4" s="4" t="s">
        <v>17</v>
      </c>
      <c r="S4" s="4" t="s">
        <v>18</v>
      </c>
    </row>
    <row r="5" spans="2:19" x14ac:dyDescent="0.3">
      <c r="B5" s="1">
        <v>1</v>
      </c>
      <c r="C5" s="12" t="s">
        <v>0</v>
      </c>
      <c r="D5" s="3" t="s">
        <v>1</v>
      </c>
      <c r="E5" s="5">
        <f>+F5+G5</f>
        <v>3860000000</v>
      </c>
      <c r="F5" s="5">
        <v>2702000000</v>
      </c>
      <c r="G5" s="5">
        <v>1158000000</v>
      </c>
      <c r="H5" s="5">
        <f>+G5*0.1</f>
        <v>115800000</v>
      </c>
      <c r="I5" s="5">
        <f>+SUM(F5:H5)</f>
        <v>3975800000</v>
      </c>
      <c r="J5" s="5">
        <f>+K5+L5</f>
        <v>3850000000</v>
      </c>
      <c r="K5" s="5">
        <v>2695000000</v>
      </c>
      <c r="L5" s="5">
        <v>1155000000</v>
      </c>
      <c r="M5" s="5">
        <f>+L5*0.1</f>
        <v>115500000</v>
      </c>
      <c r="N5" s="5">
        <f>+SUM(K5:M5)</f>
        <v>3965500000</v>
      </c>
      <c r="O5" s="5">
        <f>+P5+Q5</f>
        <v>3855000000</v>
      </c>
      <c r="P5" s="5">
        <f>+(F5+K5)/2</f>
        <v>2698500000</v>
      </c>
      <c r="Q5" s="5">
        <f>+(G5+L5)/2</f>
        <v>1156500000</v>
      </c>
      <c r="R5" s="5">
        <f>+(H5+M5)/2</f>
        <v>115650000</v>
      </c>
      <c r="S5" s="5">
        <f>+SUM(P5:R5)</f>
        <v>3970650000</v>
      </c>
    </row>
    <row r="6" spans="2:19" x14ac:dyDescent="0.3">
      <c r="B6" s="1">
        <v>2</v>
      </c>
      <c r="C6" s="12"/>
      <c r="D6" s="3" t="s">
        <v>2</v>
      </c>
      <c r="E6" s="5">
        <f t="shared" ref="E6:E14" si="0">+F6+G6</f>
        <v>3060000000</v>
      </c>
      <c r="F6" s="5">
        <v>2142000000</v>
      </c>
      <c r="G6" s="5">
        <v>918000000</v>
      </c>
      <c r="H6" s="5">
        <f t="shared" ref="H6:H14" si="1">+G6*0.1</f>
        <v>91800000</v>
      </c>
      <c r="I6" s="5">
        <f t="shared" ref="I6:I14" si="2">+SUM(F6:H6)</f>
        <v>3151800000</v>
      </c>
      <c r="J6" s="5">
        <f t="shared" ref="J6:J14" si="3">+K6+L6</f>
        <v>3060000000</v>
      </c>
      <c r="K6" s="5">
        <v>2142000000</v>
      </c>
      <c r="L6" s="5">
        <v>918000000</v>
      </c>
      <c r="M6" s="5">
        <f t="shared" ref="M6:M14" si="4">+L6*0.1</f>
        <v>91800000</v>
      </c>
      <c r="N6" s="5">
        <f t="shared" ref="N6:N14" si="5">+SUM(K6:M6)</f>
        <v>3151800000</v>
      </c>
      <c r="O6" s="5">
        <f t="shared" ref="O6:O14" si="6">+P6+Q6</f>
        <v>3060000000</v>
      </c>
      <c r="P6" s="5">
        <f t="shared" ref="P6:P14" si="7">+(F6+K6)/2</f>
        <v>2142000000</v>
      </c>
      <c r="Q6" s="5">
        <f t="shared" ref="Q6:Q14" si="8">+(G6+L6)/2</f>
        <v>918000000</v>
      </c>
      <c r="R6" s="5">
        <f t="shared" ref="R6:R14" si="9">+(H6+M6)/2</f>
        <v>91800000</v>
      </c>
      <c r="S6" s="5">
        <f t="shared" ref="S6:S14" si="10">+SUM(P6:R6)</f>
        <v>3151800000</v>
      </c>
    </row>
    <row r="7" spans="2:19" x14ac:dyDescent="0.3">
      <c r="B7" s="1">
        <v>3</v>
      </c>
      <c r="C7" s="12"/>
      <c r="D7" s="3" t="s">
        <v>3</v>
      </c>
      <c r="E7" s="5">
        <f t="shared" si="0"/>
        <v>2730000000</v>
      </c>
      <c r="F7" s="5">
        <v>1911000000</v>
      </c>
      <c r="G7" s="5">
        <v>819000000</v>
      </c>
      <c r="H7" s="5">
        <f t="shared" si="1"/>
        <v>81900000</v>
      </c>
      <c r="I7" s="5">
        <f t="shared" si="2"/>
        <v>2811900000</v>
      </c>
      <c r="J7" s="5">
        <f t="shared" si="3"/>
        <v>2740000000</v>
      </c>
      <c r="K7" s="5">
        <v>1918000000</v>
      </c>
      <c r="L7" s="5">
        <v>822000000</v>
      </c>
      <c r="M7" s="5">
        <f t="shared" si="4"/>
        <v>82200000</v>
      </c>
      <c r="N7" s="5">
        <f t="shared" si="5"/>
        <v>2822200000</v>
      </c>
      <c r="O7" s="5">
        <f t="shared" si="6"/>
        <v>2735000000</v>
      </c>
      <c r="P7" s="5">
        <f t="shared" si="7"/>
        <v>1914500000</v>
      </c>
      <c r="Q7" s="5">
        <f t="shared" si="8"/>
        <v>820500000</v>
      </c>
      <c r="R7" s="5">
        <f t="shared" si="9"/>
        <v>82050000</v>
      </c>
      <c r="S7" s="5">
        <f t="shared" si="10"/>
        <v>2817050000</v>
      </c>
    </row>
    <row r="8" spans="2:19" x14ac:dyDescent="0.3">
      <c r="B8" s="1">
        <v>4</v>
      </c>
      <c r="C8" s="12"/>
      <c r="D8" s="3" t="s">
        <v>4</v>
      </c>
      <c r="E8" s="5">
        <f t="shared" si="0"/>
        <v>1700000000</v>
      </c>
      <c r="F8" s="5">
        <v>1190000000</v>
      </c>
      <c r="G8" s="5">
        <v>510000000</v>
      </c>
      <c r="H8" s="5">
        <f t="shared" si="1"/>
        <v>51000000</v>
      </c>
      <c r="I8" s="5">
        <f t="shared" si="2"/>
        <v>1751000000</v>
      </c>
      <c r="J8" s="5">
        <f t="shared" si="3"/>
        <v>1700000000</v>
      </c>
      <c r="K8" s="5">
        <v>1190000000</v>
      </c>
      <c r="L8" s="5">
        <v>510000000</v>
      </c>
      <c r="M8" s="5">
        <f t="shared" si="4"/>
        <v>51000000</v>
      </c>
      <c r="N8" s="5">
        <f t="shared" si="5"/>
        <v>1751000000</v>
      </c>
      <c r="O8" s="5">
        <f t="shared" si="6"/>
        <v>1700000000</v>
      </c>
      <c r="P8" s="5">
        <f t="shared" si="7"/>
        <v>1190000000</v>
      </c>
      <c r="Q8" s="5">
        <f t="shared" si="8"/>
        <v>510000000</v>
      </c>
      <c r="R8" s="5">
        <f t="shared" si="9"/>
        <v>51000000</v>
      </c>
      <c r="S8" s="5">
        <f t="shared" si="10"/>
        <v>1751000000</v>
      </c>
    </row>
    <row r="9" spans="2:19" x14ac:dyDescent="0.3">
      <c r="B9" s="1">
        <v>5</v>
      </c>
      <c r="C9" s="12"/>
      <c r="D9" s="3" t="s">
        <v>5</v>
      </c>
      <c r="E9" s="5">
        <f t="shared" si="0"/>
        <v>1700000000</v>
      </c>
      <c r="F9" s="5">
        <v>1190000000</v>
      </c>
      <c r="G9" s="5">
        <v>510000000</v>
      </c>
      <c r="H9" s="5">
        <f t="shared" si="1"/>
        <v>51000000</v>
      </c>
      <c r="I9" s="5">
        <f t="shared" si="2"/>
        <v>1751000000</v>
      </c>
      <c r="J9" s="5">
        <f t="shared" si="3"/>
        <v>1700000000</v>
      </c>
      <c r="K9" s="5">
        <v>1190000000</v>
      </c>
      <c r="L9" s="5">
        <v>510000000</v>
      </c>
      <c r="M9" s="5">
        <f t="shared" si="4"/>
        <v>51000000</v>
      </c>
      <c r="N9" s="5">
        <f t="shared" si="5"/>
        <v>1751000000</v>
      </c>
      <c r="O9" s="5">
        <f t="shared" si="6"/>
        <v>1700000000</v>
      </c>
      <c r="P9" s="5">
        <f t="shared" si="7"/>
        <v>1190000000</v>
      </c>
      <c r="Q9" s="5">
        <f t="shared" si="8"/>
        <v>510000000</v>
      </c>
      <c r="R9" s="5">
        <f t="shared" si="9"/>
        <v>51000000</v>
      </c>
      <c r="S9" s="5">
        <f t="shared" si="10"/>
        <v>1751000000</v>
      </c>
    </row>
    <row r="10" spans="2:19" x14ac:dyDescent="0.3">
      <c r="B10" s="1">
        <v>6</v>
      </c>
      <c r="C10" s="12"/>
      <c r="D10" s="3" t="s">
        <v>10</v>
      </c>
      <c r="E10" s="5">
        <f t="shared" si="0"/>
        <v>848000000</v>
      </c>
      <c r="F10" s="5">
        <v>593600000</v>
      </c>
      <c r="G10" s="5">
        <v>254400000</v>
      </c>
      <c r="H10" s="5">
        <f t="shared" si="1"/>
        <v>25440000</v>
      </c>
      <c r="I10" s="5">
        <f t="shared" si="2"/>
        <v>873440000</v>
      </c>
      <c r="J10" s="5">
        <f t="shared" si="3"/>
        <v>848000000</v>
      </c>
      <c r="K10" s="5">
        <v>593600000</v>
      </c>
      <c r="L10" s="5">
        <v>254400000</v>
      </c>
      <c r="M10" s="5">
        <f t="shared" si="4"/>
        <v>25440000</v>
      </c>
      <c r="N10" s="5">
        <f t="shared" si="5"/>
        <v>873440000</v>
      </c>
      <c r="O10" s="5">
        <f t="shared" si="6"/>
        <v>848000000</v>
      </c>
      <c r="P10" s="5">
        <f t="shared" si="7"/>
        <v>593600000</v>
      </c>
      <c r="Q10" s="5">
        <f t="shared" si="8"/>
        <v>254400000</v>
      </c>
      <c r="R10" s="5">
        <f t="shared" si="9"/>
        <v>25440000</v>
      </c>
      <c r="S10" s="5">
        <f t="shared" si="10"/>
        <v>873440000</v>
      </c>
    </row>
    <row r="11" spans="2:19" x14ac:dyDescent="0.3">
      <c r="B11" s="1">
        <v>7</v>
      </c>
      <c r="C11" s="12"/>
      <c r="D11" s="3" t="s">
        <v>6</v>
      </c>
      <c r="E11" s="5">
        <f t="shared" si="0"/>
        <v>848000000</v>
      </c>
      <c r="F11" s="5">
        <v>593600000</v>
      </c>
      <c r="G11" s="5">
        <v>254400000</v>
      </c>
      <c r="H11" s="5">
        <f t="shared" si="1"/>
        <v>25440000</v>
      </c>
      <c r="I11" s="5">
        <f t="shared" si="2"/>
        <v>873440000</v>
      </c>
      <c r="J11" s="5">
        <f t="shared" si="3"/>
        <v>848000000</v>
      </c>
      <c r="K11" s="5">
        <v>593600000</v>
      </c>
      <c r="L11" s="5">
        <v>254400000</v>
      </c>
      <c r="M11" s="5">
        <f t="shared" si="4"/>
        <v>25440000</v>
      </c>
      <c r="N11" s="5">
        <f t="shared" si="5"/>
        <v>873440000</v>
      </c>
      <c r="O11" s="5">
        <f t="shared" si="6"/>
        <v>848000000</v>
      </c>
      <c r="P11" s="5">
        <f t="shared" si="7"/>
        <v>593600000</v>
      </c>
      <c r="Q11" s="5">
        <f t="shared" si="8"/>
        <v>254400000</v>
      </c>
      <c r="R11" s="5">
        <f t="shared" si="9"/>
        <v>25440000</v>
      </c>
      <c r="S11" s="5">
        <f t="shared" si="10"/>
        <v>873440000</v>
      </c>
    </row>
    <row r="12" spans="2:19" x14ac:dyDescent="0.3">
      <c r="B12" s="1">
        <v>8</v>
      </c>
      <c r="C12" s="12"/>
      <c r="D12" s="3" t="s">
        <v>7</v>
      </c>
      <c r="E12" s="5">
        <f t="shared" si="0"/>
        <v>388000000</v>
      </c>
      <c r="F12" s="5">
        <v>271600000</v>
      </c>
      <c r="G12" s="5">
        <v>116400000</v>
      </c>
      <c r="H12" s="5">
        <f t="shared" si="1"/>
        <v>11640000</v>
      </c>
      <c r="I12" s="5">
        <f t="shared" si="2"/>
        <v>399640000</v>
      </c>
      <c r="J12" s="5">
        <f t="shared" si="3"/>
        <v>388000000</v>
      </c>
      <c r="K12" s="5">
        <v>271600000</v>
      </c>
      <c r="L12" s="5">
        <v>116400000</v>
      </c>
      <c r="M12" s="5">
        <f t="shared" si="4"/>
        <v>11640000</v>
      </c>
      <c r="N12" s="5">
        <f t="shared" si="5"/>
        <v>399640000</v>
      </c>
      <c r="O12" s="5">
        <f t="shared" si="6"/>
        <v>388000000</v>
      </c>
      <c r="P12" s="5">
        <f t="shared" si="7"/>
        <v>271600000</v>
      </c>
      <c r="Q12" s="5">
        <f t="shared" si="8"/>
        <v>116400000</v>
      </c>
      <c r="R12" s="5">
        <f t="shared" si="9"/>
        <v>11640000</v>
      </c>
      <c r="S12" s="5">
        <f t="shared" si="10"/>
        <v>399640000</v>
      </c>
    </row>
    <row r="13" spans="2:19" x14ac:dyDescent="0.3">
      <c r="B13" s="1">
        <v>9</v>
      </c>
      <c r="C13" s="12"/>
      <c r="D13" s="3" t="s">
        <v>8</v>
      </c>
      <c r="E13" s="5">
        <f t="shared" si="0"/>
        <v>388000000</v>
      </c>
      <c r="F13" s="5">
        <v>271600000</v>
      </c>
      <c r="G13" s="5">
        <v>116400000</v>
      </c>
      <c r="H13" s="5">
        <f t="shared" si="1"/>
        <v>11640000</v>
      </c>
      <c r="I13" s="5">
        <f t="shared" si="2"/>
        <v>399640000</v>
      </c>
      <c r="J13" s="5">
        <f t="shared" si="3"/>
        <v>388000000</v>
      </c>
      <c r="K13" s="5">
        <v>271600000</v>
      </c>
      <c r="L13" s="5">
        <v>116400000</v>
      </c>
      <c r="M13" s="5">
        <f t="shared" si="4"/>
        <v>11640000</v>
      </c>
      <c r="N13" s="5">
        <f t="shared" si="5"/>
        <v>399640000</v>
      </c>
      <c r="O13" s="5">
        <f t="shared" si="6"/>
        <v>388000000</v>
      </c>
      <c r="P13" s="5">
        <f t="shared" si="7"/>
        <v>271600000</v>
      </c>
      <c r="Q13" s="5">
        <f t="shared" si="8"/>
        <v>116400000</v>
      </c>
      <c r="R13" s="5">
        <f t="shared" si="9"/>
        <v>11640000</v>
      </c>
      <c r="S13" s="5">
        <f t="shared" si="10"/>
        <v>399640000</v>
      </c>
    </row>
    <row r="14" spans="2:19" x14ac:dyDescent="0.3">
      <c r="B14" s="1">
        <v>10</v>
      </c>
      <c r="C14" s="12"/>
      <c r="D14" s="3" t="s">
        <v>9</v>
      </c>
      <c r="E14" s="5">
        <f t="shared" si="0"/>
        <v>630000000</v>
      </c>
      <c r="F14" s="5">
        <v>441000000</v>
      </c>
      <c r="G14" s="5">
        <v>189000000</v>
      </c>
      <c r="H14" s="5">
        <f t="shared" si="1"/>
        <v>18900000</v>
      </c>
      <c r="I14" s="5">
        <f t="shared" si="2"/>
        <v>648900000</v>
      </c>
      <c r="J14" s="5">
        <f t="shared" si="3"/>
        <v>631000000</v>
      </c>
      <c r="K14" s="5">
        <v>441700000</v>
      </c>
      <c r="L14" s="5">
        <v>189300000</v>
      </c>
      <c r="M14" s="5">
        <f t="shared" si="4"/>
        <v>18930000</v>
      </c>
      <c r="N14" s="5">
        <f t="shared" si="5"/>
        <v>649930000</v>
      </c>
      <c r="O14" s="5">
        <f t="shared" si="6"/>
        <v>630500000</v>
      </c>
      <c r="P14" s="5">
        <f t="shared" si="7"/>
        <v>441350000</v>
      </c>
      <c r="Q14" s="5">
        <f t="shared" si="8"/>
        <v>189150000</v>
      </c>
      <c r="R14" s="5">
        <f t="shared" si="9"/>
        <v>18915000</v>
      </c>
      <c r="S14" s="5">
        <f t="shared" si="10"/>
        <v>649415000</v>
      </c>
    </row>
    <row r="15" spans="2:19" x14ac:dyDescent="0.3">
      <c r="B15" s="11" t="s">
        <v>20</v>
      </c>
      <c r="C15" s="11"/>
      <c r="D15" s="11"/>
      <c r="E15" s="6">
        <f t="shared" ref="E15:S15" si="11">SUM(E5:E14)</f>
        <v>16152000000</v>
      </c>
      <c r="F15" s="6">
        <f t="shared" si="11"/>
        <v>11306400000</v>
      </c>
      <c r="G15" s="6">
        <f t="shared" si="11"/>
        <v>4845600000</v>
      </c>
      <c r="H15" s="6">
        <f t="shared" si="11"/>
        <v>484560000</v>
      </c>
      <c r="I15" s="6">
        <f t="shared" si="11"/>
        <v>16636560000</v>
      </c>
      <c r="J15" s="6">
        <f t="shared" si="11"/>
        <v>16153000000</v>
      </c>
      <c r="K15" s="6">
        <f t="shared" si="11"/>
        <v>11307100000</v>
      </c>
      <c r="L15" s="6">
        <f t="shared" si="11"/>
        <v>4845900000</v>
      </c>
      <c r="M15" s="6">
        <f t="shared" si="11"/>
        <v>484590000</v>
      </c>
      <c r="N15" s="6">
        <f t="shared" si="11"/>
        <v>16637590000</v>
      </c>
      <c r="O15" s="5">
        <f t="shared" si="11"/>
        <v>16152500000</v>
      </c>
      <c r="P15" s="5">
        <f t="shared" si="11"/>
        <v>11306750000</v>
      </c>
      <c r="Q15" s="5">
        <f t="shared" si="11"/>
        <v>4845750000</v>
      </c>
      <c r="R15" s="5">
        <f t="shared" si="11"/>
        <v>484575000</v>
      </c>
      <c r="S15" s="6">
        <f t="shared" si="11"/>
        <v>16637075000</v>
      </c>
    </row>
    <row r="18" spans="2:10" x14ac:dyDescent="0.3">
      <c r="B18" s="12" t="s">
        <v>12</v>
      </c>
      <c r="C18" s="12" t="s">
        <v>11</v>
      </c>
      <c r="D18" s="14"/>
      <c r="E18" s="15" t="s">
        <v>25</v>
      </c>
      <c r="F18" s="16"/>
      <c r="G18" s="16"/>
      <c r="H18" s="17"/>
    </row>
    <row r="19" spans="2:10" x14ac:dyDescent="0.3">
      <c r="B19" s="12"/>
      <c r="C19" s="12"/>
      <c r="D19" s="14"/>
      <c r="E19" s="2" t="s">
        <v>22</v>
      </c>
      <c r="F19" s="2" t="s">
        <v>23</v>
      </c>
      <c r="G19" s="2" t="s">
        <v>17</v>
      </c>
      <c r="H19" s="2" t="s">
        <v>24</v>
      </c>
    </row>
    <row r="20" spans="2:10" x14ac:dyDescent="0.3">
      <c r="B20" s="2">
        <v>1</v>
      </c>
      <c r="C20" s="12" t="s">
        <v>0</v>
      </c>
      <c r="D20" s="3" t="s">
        <v>1</v>
      </c>
      <c r="E20" s="5">
        <f>+P5*1.3</f>
        <v>3508050000</v>
      </c>
      <c r="F20" s="5">
        <f>+Q5*1.3</f>
        <v>1503450000</v>
      </c>
      <c r="G20" s="5">
        <f>+F20*0.1</f>
        <v>150345000</v>
      </c>
      <c r="H20" s="5">
        <f t="shared" ref="H20:H29" si="12">+ROUNDUP(SUM(E20:G20),-6)</f>
        <v>5162000000</v>
      </c>
    </row>
    <row r="21" spans="2:10" x14ac:dyDescent="0.3">
      <c r="B21" s="2">
        <v>2</v>
      </c>
      <c r="C21" s="12"/>
      <c r="D21" s="3" t="s">
        <v>2</v>
      </c>
      <c r="E21" s="5">
        <f t="shared" ref="E21:F21" si="13">+P6*1.3</f>
        <v>2784600000</v>
      </c>
      <c r="F21" s="5">
        <f t="shared" si="13"/>
        <v>1193400000</v>
      </c>
      <c r="G21" s="5">
        <f t="shared" ref="G21:G29" si="14">+F21*0.1</f>
        <v>119340000</v>
      </c>
      <c r="H21" s="5">
        <f t="shared" si="12"/>
        <v>4098000000</v>
      </c>
    </row>
    <row r="22" spans="2:10" x14ac:dyDescent="0.3">
      <c r="B22" s="2">
        <v>3</v>
      </c>
      <c r="C22" s="12"/>
      <c r="D22" s="3" t="s">
        <v>3</v>
      </c>
      <c r="E22" s="5">
        <f t="shared" ref="E22:F22" si="15">+P7*1.3</f>
        <v>2488850000</v>
      </c>
      <c r="F22" s="5">
        <f t="shared" si="15"/>
        <v>1066650000</v>
      </c>
      <c r="G22" s="5">
        <f t="shared" si="14"/>
        <v>106665000</v>
      </c>
      <c r="H22" s="5">
        <f t="shared" si="12"/>
        <v>3663000000</v>
      </c>
    </row>
    <row r="23" spans="2:10" x14ac:dyDescent="0.3">
      <c r="B23" s="2">
        <v>4</v>
      </c>
      <c r="C23" s="12"/>
      <c r="D23" s="3" t="s">
        <v>4</v>
      </c>
      <c r="E23" s="5">
        <f t="shared" ref="E23:F23" si="16">+P8*1.3</f>
        <v>1547000000</v>
      </c>
      <c r="F23" s="5">
        <f t="shared" si="16"/>
        <v>663000000</v>
      </c>
      <c r="G23" s="5">
        <f t="shared" si="14"/>
        <v>66300000</v>
      </c>
      <c r="H23" s="5">
        <f t="shared" si="12"/>
        <v>2277000000</v>
      </c>
    </row>
    <row r="24" spans="2:10" x14ac:dyDescent="0.3">
      <c r="B24" s="2">
        <v>5</v>
      </c>
      <c r="C24" s="12"/>
      <c r="D24" s="3" t="s">
        <v>5</v>
      </c>
      <c r="E24" s="5">
        <f t="shared" ref="E24:F24" si="17">+P9*1.3</f>
        <v>1547000000</v>
      </c>
      <c r="F24" s="5">
        <f t="shared" si="17"/>
        <v>663000000</v>
      </c>
      <c r="G24" s="5">
        <f t="shared" si="14"/>
        <v>66300000</v>
      </c>
      <c r="H24" s="5">
        <f t="shared" si="12"/>
        <v>2277000000</v>
      </c>
    </row>
    <row r="25" spans="2:10" x14ac:dyDescent="0.3">
      <c r="B25" s="2">
        <v>6</v>
      </c>
      <c r="C25" s="12"/>
      <c r="D25" s="3" t="s">
        <v>10</v>
      </c>
      <c r="E25" s="5">
        <f t="shared" ref="E25:F25" si="18">+P10*1.3</f>
        <v>771680000</v>
      </c>
      <c r="F25" s="5">
        <f t="shared" si="18"/>
        <v>330720000</v>
      </c>
      <c r="G25" s="5">
        <f t="shared" si="14"/>
        <v>33072000</v>
      </c>
      <c r="H25" s="5">
        <f t="shared" si="12"/>
        <v>1136000000</v>
      </c>
    </row>
    <row r="26" spans="2:10" x14ac:dyDescent="0.3">
      <c r="B26" s="2">
        <v>7</v>
      </c>
      <c r="C26" s="12"/>
      <c r="D26" s="3" t="s">
        <v>6</v>
      </c>
      <c r="E26" s="5">
        <f t="shared" ref="E26:F26" si="19">+P11*1.3</f>
        <v>771680000</v>
      </c>
      <c r="F26" s="5">
        <f t="shared" si="19"/>
        <v>330720000</v>
      </c>
      <c r="G26" s="5">
        <f t="shared" si="14"/>
        <v>33072000</v>
      </c>
      <c r="H26" s="5">
        <f t="shared" si="12"/>
        <v>1136000000</v>
      </c>
    </row>
    <row r="27" spans="2:10" x14ac:dyDescent="0.3">
      <c r="B27" s="2">
        <v>8</v>
      </c>
      <c r="C27" s="12"/>
      <c r="D27" s="3" t="s">
        <v>7</v>
      </c>
      <c r="E27" s="5">
        <f t="shared" ref="E27:F27" si="20">+P12*1.3</f>
        <v>353080000</v>
      </c>
      <c r="F27" s="5">
        <f t="shared" si="20"/>
        <v>151320000</v>
      </c>
      <c r="G27" s="5">
        <f t="shared" si="14"/>
        <v>15132000</v>
      </c>
      <c r="H27" s="5">
        <f t="shared" si="12"/>
        <v>520000000</v>
      </c>
    </row>
    <row r="28" spans="2:10" x14ac:dyDescent="0.3">
      <c r="B28" s="2">
        <v>9</v>
      </c>
      <c r="C28" s="12"/>
      <c r="D28" s="3" t="s">
        <v>8</v>
      </c>
      <c r="E28" s="5">
        <f t="shared" ref="E28:F28" si="21">+P13*1.3</f>
        <v>353080000</v>
      </c>
      <c r="F28" s="5">
        <f t="shared" si="21"/>
        <v>151320000</v>
      </c>
      <c r="G28" s="5">
        <f t="shared" si="14"/>
        <v>15132000</v>
      </c>
      <c r="H28" s="5">
        <f t="shared" si="12"/>
        <v>520000000</v>
      </c>
    </row>
    <row r="29" spans="2:10" x14ac:dyDescent="0.3">
      <c r="B29" s="2">
        <v>10</v>
      </c>
      <c r="C29" s="12"/>
      <c r="D29" s="3" t="s">
        <v>9</v>
      </c>
      <c r="E29" s="5">
        <f t="shared" ref="E29:F29" si="22">+P14*1.3</f>
        <v>573755000</v>
      </c>
      <c r="F29" s="5">
        <f t="shared" si="22"/>
        <v>245895000</v>
      </c>
      <c r="G29" s="5">
        <f t="shared" si="14"/>
        <v>24589500</v>
      </c>
      <c r="H29" s="5">
        <f t="shared" si="12"/>
        <v>845000000</v>
      </c>
    </row>
    <row r="30" spans="2:10" x14ac:dyDescent="0.3">
      <c r="B30" s="11" t="s">
        <v>20</v>
      </c>
      <c r="C30" s="11"/>
      <c r="D30" s="13"/>
      <c r="E30" s="5">
        <f t="shared" ref="E30:H30" si="23">SUM(E20:E29)</f>
        <v>14698775000</v>
      </c>
      <c r="F30" s="5">
        <f t="shared" si="23"/>
        <v>6299475000</v>
      </c>
      <c r="G30" s="5">
        <f t="shared" si="23"/>
        <v>629947500</v>
      </c>
      <c r="H30" s="5">
        <f t="shared" si="23"/>
        <v>21634000000</v>
      </c>
      <c r="J30" s="7"/>
    </row>
    <row r="33" spans="2:9" x14ac:dyDescent="0.3">
      <c r="B33" s="12" t="s">
        <v>12</v>
      </c>
      <c r="C33" s="12" t="s">
        <v>11</v>
      </c>
      <c r="D33" s="14"/>
      <c r="E33" s="15" t="s">
        <v>26</v>
      </c>
      <c r="F33" s="16"/>
      <c r="G33" s="16"/>
      <c r="H33" s="17"/>
    </row>
    <row r="34" spans="2:9" x14ac:dyDescent="0.3">
      <c r="B34" s="12"/>
      <c r="C34" s="12"/>
      <c r="D34" s="14"/>
      <c r="E34" s="2" t="s">
        <v>22</v>
      </c>
      <c r="F34" s="2" t="s">
        <v>23</v>
      </c>
      <c r="G34" s="2" t="s">
        <v>17</v>
      </c>
      <c r="H34" s="2" t="s">
        <v>24</v>
      </c>
    </row>
    <row r="35" spans="2:9" x14ac:dyDescent="0.3">
      <c r="B35" s="2">
        <v>1</v>
      </c>
      <c r="C35" s="12" t="s">
        <v>0</v>
      </c>
      <c r="D35" s="3" t="s">
        <v>1</v>
      </c>
      <c r="E35" s="5">
        <f>+E20*0.93</f>
        <v>3262486500</v>
      </c>
      <c r="F35" s="5">
        <f>+F20*0.93</f>
        <v>1398208500</v>
      </c>
      <c r="G35" s="5">
        <f>+F35*0.1</f>
        <v>139820850</v>
      </c>
      <c r="H35" s="5">
        <f t="shared" ref="H35:H44" si="24">+ROUNDUP(SUM(E35:G35),-6)</f>
        <v>4801000000</v>
      </c>
      <c r="I35" s="8">
        <f>+H35/H20</f>
        <v>0.93006586594343277</v>
      </c>
    </row>
    <row r="36" spans="2:9" x14ac:dyDescent="0.3">
      <c r="B36" s="2">
        <v>2</v>
      </c>
      <c r="C36" s="12"/>
      <c r="D36" s="3" t="s">
        <v>2</v>
      </c>
      <c r="E36" s="5">
        <f t="shared" ref="E36:F36" si="25">+E21*0.93</f>
        <v>2589678000</v>
      </c>
      <c r="F36" s="5">
        <f t="shared" si="25"/>
        <v>1109862000</v>
      </c>
      <c r="G36" s="5">
        <f t="shared" ref="G36:G44" si="26">+F36*0.1</f>
        <v>110986200</v>
      </c>
      <c r="H36" s="5">
        <f t="shared" si="24"/>
        <v>3811000000</v>
      </c>
      <c r="I36" s="8">
        <f t="shared" ref="I36:I45" si="27">+H36/H21</f>
        <v>0.92996583699365543</v>
      </c>
    </row>
    <row r="37" spans="2:9" x14ac:dyDescent="0.3">
      <c r="B37" s="2">
        <v>3</v>
      </c>
      <c r="C37" s="12"/>
      <c r="D37" s="3" t="s">
        <v>3</v>
      </c>
      <c r="E37" s="5">
        <f t="shared" ref="E37:F37" si="28">+E22*0.93</f>
        <v>2314630500</v>
      </c>
      <c r="F37" s="5">
        <f t="shared" si="28"/>
        <v>991984500</v>
      </c>
      <c r="G37" s="5">
        <f t="shared" si="26"/>
        <v>99198450</v>
      </c>
      <c r="H37" s="5">
        <f t="shared" si="24"/>
        <v>3406000000</v>
      </c>
      <c r="I37" s="8">
        <f t="shared" si="27"/>
        <v>0.9298389298389298</v>
      </c>
    </row>
    <row r="38" spans="2:9" x14ac:dyDescent="0.3">
      <c r="B38" s="2">
        <v>4</v>
      </c>
      <c r="C38" s="12"/>
      <c r="D38" s="3" t="s">
        <v>4</v>
      </c>
      <c r="E38" s="5">
        <f t="shared" ref="E38:F38" si="29">+E23*0.93</f>
        <v>1438710000</v>
      </c>
      <c r="F38" s="5">
        <f t="shared" si="29"/>
        <v>616590000</v>
      </c>
      <c r="G38" s="5">
        <f t="shared" si="26"/>
        <v>61659000</v>
      </c>
      <c r="H38" s="5">
        <f t="shared" si="24"/>
        <v>2117000000</v>
      </c>
      <c r="I38" s="8">
        <f t="shared" si="27"/>
        <v>0.92973210364514713</v>
      </c>
    </row>
    <row r="39" spans="2:9" x14ac:dyDescent="0.3">
      <c r="B39" s="2">
        <v>5</v>
      </c>
      <c r="C39" s="12"/>
      <c r="D39" s="3" t="s">
        <v>5</v>
      </c>
      <c r="E39" s="5">
        <f t="shared" ref="E39:F39" si="30">+E24*0.93</f>
        <v>1438710000</v>
      </c>
      <c r="F39" s="5">
        <f t="shared" si="30"/>
        <v>616590000</v>
      </c>
      <c r="G39" s="5">
        <f t="shared" si="26"/>
        <v>61659000</v>
      </c>
      <c r="H39" s="5">
        <f t="shared" si="24"/>
        <v>2117000000</v>
      </c>
      <c r="I39" s="8">
        <f t="shared" si="27"/>
        <v>0.92973210364514713</v>
      </c>
    </row>
    <row r="40" spans="2:9" x14ac:dyDescent="0.3">
      <c r="B40" s="2">
        <v>6</v>
      </c>
      <c r="C40" s="12"/>
      <c r="D40" s="3" t="s">
        <v>10</v>
      </c>
      <c r="E40" s="5">
        <f t="shared" ref="E40:F40" si="31">+E25*0.93</f>
        <v>717662400</v>
      </c>
      <c r="F40" s="5">
        <f t="shared" si="31"/>
        <v>307569600</v>
      </c>
      <c r="G40" s="5">
        <f t="shared" si="26"/>
        <v>30756960</v>
      </c>
      <c r="H40" s="5">
        <f t="shared" si="24"/>
        <v>1056000000</v>
      </c>
      <c r="I40" s="8">
        <f t="shared" si="27"/>
        <v>0.92957746478873238</v>
      </c>
    </row>
    <row r="41" spans="2:9" x14ac:dyDescent="0.3">
      <c r="B41" s="2">
        <v>7</v>
      </c>
      <c r="C41" s="12"/>
      <c r="D41" s="3" t="s">
        <v>6</v>
      </c>
      <c r="E41" s="5">
        <f t="shared" ref="E41:F41" si="32">+E26*0.93</f>
        <v>717662400</v>
      </c>
      <c r="F41" s="5">
        <f t="shared" si="32"/>
        <v>307569600</v>
      </c>
      <c r="G41" s="5">
        <f t="shared" si="26"/>
        <v>30756960</v>
      </c>
      <c r="H41" s="5">
        <f t="shared" si="24"/>
        <v>1056000000</v>
      </c>
      <c r="I41" s="8">
        <f t="shared" si="27"/>
        <v>0.92957746478873238</v>
      </c>
    </row>
    <row r="42" spans="2:9" x14ac:dyDescent="0.3">
      <c r="B42" s="2">
        <v>8</v>
      </c>
      <c r="C42" s="12"/>
      <c r="D42" s="3" t="s">
        <v>7</v>
      </c>
      <c r="E42" s="5">
        <f t="shared" ref="E42:F42" si="33">+E27*0.93</f>
        <v>328364400</v>
      </c>
      <c r="F42" s="5">
        <f t="shared" si="33"/>
        <v>140727600</v>
      </c>
      <c r="G42" s="5">
        <f t="shared" si="26"/>
        <v>14072760</v>
      </c>
      <c r="H42" s="5">
        <f t="shared" si="24"/>
        <v>484000000</v>
      </c>
      <c r="I42" s="8">
        <f t="shared" si="27"/>
        <v>0.93076923076923079</v>
      </c>
    </row>
    <row r="43" spans="2:9" x14ac:dyDescent="0.3">
      <c r="B43" s="2">
        <v>9</v>
      </c>
      <c r="C43" s="12"/>
      <c r="D43" s="3" t="s">
        <v>8</v>
      </c>
      <c r="E43" s="5">
        <f t="shared" ref="E43:F43" si="34">+E28*0.93</f>
        <v>328364400</v>
      </c>
      <c r="F43" s="5">
        <f t="shared" si="34"/>
        <v>140727600</v>
      </c>
      <c r="G43" s="5">
        <f t="shared" si="26"/>
        <v>14072760</v>
      </c>
      <c r="H43" s="5">
        <f t="shared" si="24"/>
        <v>484000000</v>
      </c>
      <c r="I43" s="8">
        <f t="shared" si="27"/>
        <v>0.93076923076923079</v>
      </c>
    </row>
    <row r="44" spans="2:9" x14ac:dyDescent="0.3">
      <c r="B44" s="2">
        <v>10</v>
      </c>
      <c r="C44" s="12"/>
      <c r="D44" s="3" t="s">
        <v>9</v>
      </c>
      <c r="E44" s="5">
        <f t="shared" ref="E44:F44" si="35">+E29*0.93</f>
        <v>533592150</v>
      </c>
      <c r="F44" s="5">
        <f t="shared" si="35"/>
        <v>228682350</v>
      </c>
      <c r="G44" s="5">
        <f t="shared" si="26"/>
        <v>22868235</v>
      </c>
      <c r="H44" s="5">
        <f t="shared" si="24"/>
        <v>786000000</v>
      </c>
      <c r="I44" s="8">
        <f t="shared" si="27"/>
        <v>0.93017751479289945</v>
      </c>
    </row>
    <row r="45" spans="2:9" x14ac:dyDescent="0.3">
      <c r="B45" s="11" t="s">
        <v>20</v>
      </c>
      <c r="C45" s="11"/>
      <c r="D45" s="13"/>
      <c r="E45" s="5">
        <f>SUM(E35:E44)</f>
        <v>13669860750</v>
      </c>
      <c r="F45" s="5">
        <f>SUM(F35:F44)</f>
        <v>5858511750</v>
      </c>
      <c r="G45" s="5">
        <f>SUM(G35:G44)</f>
        <v>585851175</v>
      </c>
      <c r="H45" s="5">
        <f t="shared" ref="H45" si="36">SUM(H35:H44)</f>
        <v>20118000000</v>
      </c>
      <c r="I45" s="8">
        <f t="shared" si="27"/>
        <v>0.92992511787001941</v>
      </c>
    </row>
    <row r="48" spans="2:9" x14ac:dyDescent="0.3">
      <c r="B48" s="12" t="s">
        <v>12</v>
      </c>
      <c r="C48" s="12" t="s">
        <v>11</v>
      </c>
      <c r="D48" s="14"/>
      <c r="E48" s="15" t="s">
        <v>27</v>
      </c>
      <c r="F48" s="16"/>
      <c r="G48" s="16"/>
      <c r="H48" s="17"/>
    </row>
    <row r="49" spans="2:9" x14ac:dyDescent="0.3">
      <c r="B49" s="12"/>
      <c r="C49" s="12"/>
      <c r="D49" s="14"/>
      <c r="E49" s="2" t="s">
        <v>22</v>
      </c>
      <c r="F49" s="2" t="s">
        <v>23</v>
      </c>
      <c r="G49" s="2" t="s">
        <v>17</v>
      </c>
      <c r="H49" s="2" t="s">
        <v>24</v>
      </c>
    </row>
    <row r="50" spans="2:9" x14ac:dyDescent="0.3">
      <c r="B50" s="2">
        <v>1</v>
      </c>
      <c r="C50" s="12" t="s">
        <v>0</v>
      </c>
      <c r="D50" s="3" t="s">
        <v>1</v>
      </c>
      <c r="E50" s="5">
        <f>+E35*0.93</f>
        <v>3034112445</v>
      </c>
      <c r="F50" s="5">
        <f>+F35*0.93</f>
        <v>1300333905</v>
      </c>
      <c r="G50" s="5">
        <f>+F50*0.1</f>
        <v>130033390.5</v>
      </c>
      <c r="H50" s="5">
        <f t="shared" ref="H50:H59" si="37">+ROUNDUP(SUM(E50:G50),-6)</f>
        <v>4465000000</v>
      </c>
      <c r="I50" s="8">
        <f>+H50/H35</f>
        <v>0.93001458029577166</v>
      </c>
    </row>
    <row r="51" spans="2:9" x14ac:dyDescent="0.3">
      <c r="B51" s="2">
        <v>2</v>
      </c>
      <c r="C51" s="12"/>
      <c r="D51" s="3" t="s">
        <v>2</v>
      </c>
      <c r="E51" s="5">
        <f t="shared" ref="E51:F51" si="38">+E36*0.93</f>
        <v>2408400540</v>
      </c>
      <c r="F51" s="5">
        <f t="shared" si="38"/>
        <v>1032171660</v>
      </c>
      <c r="G51" s="5">
        <f t="shared" ref="G51:G59" si="39">+F51*0.1</f>
        <v>103217166</v>
      </c>
      <c r="H51" s="5">
        <f t="shared" si="37"/>
        <v>3544000000</v>
      </c>
      <c r="I51" s="8">
        <f t="shared" ref="I51:I60" si="40">+H51/H36</f>
        <v>0.92993964838625032</v>
      </c>
    </row>
    <row r="52" spans="2:9" x14ac:dyDescent="0.3">
      <c r="B52" s="2">
        <v>3</v>
      </c>
      <c r="C52" s="12"/>
      <c r="D52" s="3" t="s">
        <v>3</v>
      </c>
      <c r="E52" s="5">
        <f t="shared" ref="E52:F52" si="41">+E37*0.93</f>
        <v>2152606365</v>
      </c>
      <c r="F52" s="5">
        <f t="shared" si="41"/>
        <v>922545585</v>
      </c>
      <c r="G52" s="5">
        <f t="shared" si="39"/>
        <v>92254558.5</v>
      </c>
      <c r="H52" s="5">
        <f t="shared" si="37"/>
        <v>3168000000</v>
      </c>
      <c r="I52" s="8">
        <f t="shared" si="40"/>
        <v>0.93012331180270114</v>
      </c>
    </row>
    <row r="53" spans="2:9" x14ac:dyDescent="0.3">
      <c r="B53" s="2">
        <v>4</v>
      </c>
      <c r="C53" s="12"/>
      <c r="D53" s="3" t="s">
        <v>4</v>
      </c>
      <c r="E53" s="5">
        <f t="shared" ref="E53:F53" si="42">+E38*0.93</f>
        <v>1338000300</v>
      </c>
      <c r="F53" s="5">
        <f t="shared" si="42"/>
        <v>573428700</v>
      </c>
      <c r="G53" s="5">
        <f t="shared" si="39"/>
        <v>57342870</v>
      </c>
      <c r="H53" s="5">
        <f t="shared" si="37"/>
        <v>1969000000</v>
      </c>
      <c r="I53" s="8">
        <f t="shared" si="40"/>
        <v>0.93008974964572511</v>
      </c>
    </row>
    <row r="54" spans="2:9" x14ac:dyDescent="0.3">
      <c r="B54" s="2">
        <v>5</v>
      </c>
      <c r="C54" s="12"/>
      <c r="D54" s="3" t="s">
        <v>5</v>
      </c>
      <c r="E54" s="5">
        <f t="shared" ref="E54:F54" si="43">+E39*0.93</f>
        <v>1338000300</v>
      </c>
      <c r="F54" s="5">
        <f t="shared" si="43"/>
        <v>573428700</v>
      </c>
      <c r="G54" s="5">
        <f t="shared" si="39"/>
        <v>57342870</v>
      </c>
      <c r="H54" s="5">
        <f t="shared" si="37"/>
        <v>1969000000</v>
      </c>
      <c r="I54" s="8">
        <f t="shared" si="40"/>
        <v>0.93008974964572511</v>
      </c>
    </row>
    <row r="55" spans="2:9" x14ac:dyDescent="0.3">
      <c r="B55" s="2">
        <v>6</v>
      </c>
      <c r="C55" s="12"/>
      <c r="D55" s="3" t="s">
        <v>10</v>
      </c>
      <c r="E55" s="5">
        <f t="shared" ref="E55:F55" si="44">+E40*0.93</f>
        <v>667426032</v>
      </c>
      <c r="F55" s="5">
        <f t="shared" si="44"/>
        <v>286039728</v>
      </c>
      <c r="G55" s="5">
        <f t="shared" si="39"/>
        <v>28603972.800000001</v>
      </c>
      <c r="H55" s="5">
        <f t="shared" si="37"/>
        <v>983000000</v>
      </c>
      <c r="I55" s="8">
        <f t="shared" si="40"/>
        <v>0.93087121212121215</v>
      </c>
    </row>
    <row r="56" spans="2:9" x14ac:dyDescent="0.3">
      <c r="B56" s="2">
        <v>7</v>
      </c>
      <c r="C56" s="12"/>
      <c r="D56" s="3" t="s">
        <v>6</v>
      </c>
      <c r="E56" s="5">
        <f t="shared" ref="E56:F56" si="45">+E41*0.93</f>
        <v>667426032</v>
      </c>
      <c r="F56" s="5">
        <f t="shared" si="45"/>
        <v>286039728</v>
      </c>
      <c r="G56" s="5">
        <f t="shared" si="39"/>
        <v>28603972.800000001</v>
      </c>
      <c r="H56" s="5">
        <f t="shared" si="37"/>
        <v>983000000</v>
      </c>
      <c r="I56" s="8">
        <f t="shared" si="40"/>
        <v>0.93087121212121215</v>
      </c>
    </row>
    <row r="57" spans="2:9" x14ac:dyDescent="0.3">
      <c r="B57" s="2">
        <v>8</v>
      </c>
      <c r="C57" s="12"/>
      <c r="D57" s="3" t="s">
        <v>7</v>
      </c>
      <c r="E57" s="5">
        <f t="shared" ref="E57:F57" si="46">+E42*0.93</f>
        <v>305378892</v>
      </c>
      <c r="F57" s="5">
        <f t="shared" si="46"/>
        <v>130876668</v>
      </c>
      <c r="G57" s="5">
        <f t="shared" si="39"/>
        <v>13087666.800000001</v>
      </c>
      <c r="H57" s="5">
        <f t="shared" si="37"/>
        <v>450000000</v>
      </c>
      <c r="I57" s="8">
        <f t="shared" si="40"/>
        <v>0.92975206611570249</v>
      </c>
    </row>
    <row r="58" spans="2:9" x14ac:dyDescent="0.3">
      <c r="B58" s="2">
        <v>9</v>
      </c>
      <c r="C58" s="12"/>
      <c r="D58" s="3" t="s">
        <v>8</v>
      </c>
      <c r="E58" s="5">
        <f t="shared" ref="E58:F58" si="47">+E43*0.93</f>
        <v>305378892</v>
      </c>
      <c r="F58" s="5">
        <f t="shared" si="47"/>
        <v>130876668</v>
      </c>
      <c r="G58" s="5">
        <f t="shared" si="39"/>
        <v>13087666.800000001</v>
      </c>
      <c r="H58" s="5">
        <f t="shared" si="37"/>
        <v>450000000</v>
      </c>
      <c r="I58" s="8">
        <f t="shared" si="40"/>
        <v>0.92975206611570249</v>
      </c>
    </row>
    <row r="59" spans="2:9" x14ac:dyDescent="0.3">
      <c r="B59" s="2">
        <v>10</v>
      </c>
      <c r="C59" s="12"/>
      <c r="D59" s="3" t="s">
        <v>9</v>
      </c>
      <c r="E59" s="5">
        <f t="shared" ref="E59:F59" si="48">+E44*0.93</f>
        <v>496240699.5</v>
      </c>
      <c r="F59" s="5">
        <f t="shared" si="48"/>
        <v>212674585.5</v>
      </c>
      <c r="G59" s="5">
        <f t="shared" si="39"/>
        <v>21267458.550000001</v>
      </c>
      <c r="H59" s="5">
        <f t="shared" si="37"/>
        <v>731000000</v>
      </c>
      <c r="I59" s="8">
        <f t="shared" si="40"/>
        <v>0.93002544529262088</v>
      </c>
    </row>
    <row r="60" spans="2:9" x14ac:dyDescent="0.3">
      <c r="B60" s="11" t="s">
        <v>20</v>
      </c>
      <c r="C60" s="11"/>
      <c r="D60" s="13"/>
      <c r="E60" s="5">
        <f>SUM(E50:E59)</f>
        <v>12712970497.5</v>
      </c>
      <c r="F60" s="5">
        <f>SUM(F50:F59)</f>
        <v>5448415927.5</v>
      </c>
      <c r="G60" s="5">
        <f>SUM(G50:G59)</f>
        <v>544841592.75</v>
      </c>
      <c r="H60" s="5">
        <f t="shared" ref="H60" si="49">SUM(H50:H59)</f>
        <v>18712000000</v>
      </c>
      <c r="I60" s="8">
        <f t="shared" si="40"/>
        <v>0.93011233721045827</v>
      </c>
    </row>
    <row r="63" spans="2:9" x14ac:dyDescent="0.3">
      <c r="B63" s="12" t="s">
        <v>12</v>
      </c>
      <c r="C63" s="12" t="s">
        <v>11</v>
      </c>
      <c r="D63" s="14"/>
      <c r="E63" s="15" t="s">
        <v>28</v>
      </c>
      <c r="F63" s="16"/>
      <c r="G63" s="16"/>
      <c r="H63" s="17"/>
    </row>
    <row r="64" spans="2:9" x14ac:dyDescent="0.3">
      <c r="B64" s="12"/>
      <c r="C64" s="12"/>
      <c r="D64" s="14"/>
      <c r="E64" s="2" t="s">
        <v>22</v>
      </c>
      <c r="F64" s="2" t="s">
        <v>23</v>
      </c>
      <c r="G64" s="2" t="s">
        <v>17</v>
      </c>
      <c r="H64" s="2" t="s">
        <v>24</v>
      </c>
    </row>
    <row r="65" spans="2:9" x14ac:dyDescent="0.3">
      <c r="B65" s="2">
        <v>1</v>
      </c>
      <c r="C65" s="12" t="s">
        <v>0</v>
      </c>
      <c r="D65" s="3" t="s">
        <v>1</v>
      </c>
      <c r="E65" s="5">
        <f>+E50*0.93</f>
        <v>2821724573.8500004</v>
      </c>
      <c r="F65" s="5">
        <f>+F50*0.93</f>
        <v>1209310531.6500001</v>
      </c>
      <c r="G65" s="5">
        <f>+F65*0.1</f>
        <v>120931053.16500002</v>
      </c>
      <c r="H65" s="5">
        <f t="shared" ref="H65:H74" si="50">+ROUNDUP(SUM(E65:G65),-6)</f>
        <v>4152000000</v>
      </c>
      <c r="I65" s="8">
        <f>+H65/H50</f>
        <v>0.92989921612541993</v>
      </c>
    </row>
    <row r="66" spans="2:9" x14ac:dyDescent="0.3">
      <c r="B66" s="2">
        <v>2</v>
      </c>
      <c r="C66" s="12"/>
      <c r="D66" s="3" t="s">
        <v>2</v>
      </c>
      <c r="E66" s="5">
        <f t="shared" ref="E66:F66" si="51">+E51*0.93</f>
        <v>2239812502.2000003</v>
      </c>
      <c r="F66" s="5">
        <f t="shared" si="51"/>
        <v>959919643.80000007</v>
      </c>
      <c r="G66" s="5">
        <f t="shared" ref="G66:G74" si="52">+F66*0.1</f>
        <v>95991964.38000001</v>
      </c>
      <c r="H66" s="5">
        <f t="shared" si="50"/>
        <v>3296000000</v>
      </c>
      <c r="I66" s="8">
        <f t="shared" ref="I66:I75" si="53">+H66/H51</f>
        <v>0.93002257336343119</v>
      </c>
    </row>
    <row r="67" spans="2:9" x14ac:dyDescent="0.3">
      <c r="B67" s="2">
        <v>3</v>
      </c>
      <c r="C67" s="12"/>
      <c r="D67" s="3" t="s">
        <v>3</v>
      </c>
      <c r="E67" s="5">
        <f t="shared" ref="E67:F67" si="54">+E52*0.93</f>
        <v>2001923919.45</v>
      </c>
      <c r="F67" s="5">
        <f t="shared" si="54"/>
        <v>857967394.05000007</v>
      </c>
      <c r="G67" s="5">
        <f t="shared" si="52"/>
        <v>85796739.405000016</v>
      </c>
      <c r="H67" s="5">
        <f t="shared" si="50"/>
        <v>2946000000</v>
      </c>
      <c r="I67" s="8">
        <f t="shared" si="53"/>
        <v>0.92992424242424243</v>
      </c>
    </row>
    <row r="68" spans="2:9" x14ac:dyDescent="0.3">
      <c r="B68" s="2">
        <v>4</v>
      </c>
      <c r="C68" s="12"/>
      <c r="D68" s="3" t="s">
        <v>4</v>
      </c>
      <c r="E68" s="5">
        <f t="shared" ref="E68:F68" si="55">+E53*0.93</f>
        <v>1244340279</v>
      </c>
      <c r="F68" s="5">
        <f t="shared" si="55"/>
        <v>533288691</v>
      </c>
      <c r="G68" s="5">
        <f t="shared" si="52"/>
        <v>53328869.100000001</v>
      </c>
      <c r="H68" s="5">
        <f t="shared" si="50"/>
        <v>1831000000</v>
      </c>
      <c r="I68" s="8">
        <f t="shared" si="53"/>
        <v>0.92991366175723722</v>
      </c>
    </row>
    <row r="69" spans="2:9" x14ac:dyDescent="0.3">
      <c r="B69" s="2">
        <v>5</v>
      </c>
      <c r="C69" s="12"/>
      <c r="D69" s="3" t="s">
        <v>5</v>
      </c>
      <c r="E69" s="5">
        <f t="shared" ref="E69:F69" si="56">+E54*0.93</f>
        <v>1244340279</v>
      </c>
      <c r="F69" s="5">
        <f t="shared" si="56"/>
        <v>533288691</v>
      </c>
      <c r="G69" s="5">
        <f t="shared" si="52"/>
        <v>53328869.100000001</v>
      </c>
      <c r="H69" s="5">
        <f t="shared" si="50"/>
        <v>1831000000</v>
      </c>
      <c r="I69" s="8">
        <f t="shared" si="53"/>
        <v>0.92991366175723722</v>
      </c>
    </row>
    <row r="70" spans="2:9" x14ac:dyDescent="0.3">
      <c r="B70" s="2">
        <v>6</v>
      </c>
      <c r="C70" s="12"/>
      <c r="D70" s="3" t="s">
        <v>10</v>
      </c>
      <c r="E70" s="5">
        <f t="shared" ref="E70:F70" si="57">+E55*0.93</f>
        <v>620706209.75999999</v>
      </c>
      <c r="F70" s="5">
        <f t="shared" si="57"/>
        <v>266016947.04000002</v>
      </c>
      <c r="G70" s="5">
        <f t="shared" si="52"/>
        <v>26601694.704000004</v>
      </c>
      <c r="H70" s="5">
        <f t="shared" si="50"/>
        <v>914000000</v>
      </c>
      <c r="I70" s="8">
        <f t="shared" si="53"/>
        <v>0.92980671414038663</v>
      </c>
    </row>
    <row r="71" spans="2:9" x14ac:dyDescent="0.3">
      <c r="B71" s="2">
        <v>7</v>
      </c>
      <c r="C71" s="12"/>
      <c r="D71" s="3" t="s">
        <v>6</v>
      </c>
      <c r="E71" s="5">
        <f t="shared" ref="E71:F71" si="58">+E56*0.93</f>
        <v>620706209.75999999</v>
      </c>
      <c r="F71" s="5">
        <f t="shared" si="58"/>
        <v>266016947.04000002</v>
      </c>
      <c r="G71" s="5">
        <f t="shared" si="52"/>
        <v>26601694.704000004</v>
      </c>
      <c r="H71" s="5">
        <f t="shared" si="50"/>
        <v>914000000</v>
      </c>
      <c r="I71" s="8">
        <f t="shared" si="53"/>
        <v>0.92980671414038663</v>
      </c>
    </row>
    <row r="72" spans="2:9" x14ac:dyDescent="0.3">
      <c r="B72" s="2">
        <v>8</v>
      </c>
      <c r="C72" s="12"/>
      <c r="D72" s="3" t="s">
        <v>7</v>
      </c>
      <c r="E72" s="5">
        <f t="shared" ref="E72:F72" si="59">+E57*0.93</f>
        <v>284002369.56</v>
      </c>
      <c r="F72" s="5">
        <f t="shared" si="59"/>
        <v>121715301.24000001</v>
      </c>
      <c r="G72" s="5">
        <f t="shared" si="52"/>
        <v>12171530.124000002</v>
      </c>
      <c r="H72" s="5">
        <f t="shared" si="50"/>
        <v>418000000</v>
      </c>
      <c r="I72" s="8">
        <f t="shared" si="53"/>
        <v>0.92888888888888888</v>
      </c>
    </row>
    <row r="73" spans="2:9" x14ac:dyDescent="0.3">
      <c r="B73" s="2">
        <v>9</v>
      </c>
      <c r="C73" s="12"/>
      <c r="D73" s="3" t="s">
        <v>8</v>
      </c>
      <c r="E73" s="5">
        <f t="shared" ref="E73:F73" si="60">+E58*0.93</f>
        <v>284002369.56</v>
      </c>
      <c r="F73" s="5">
        <f t="shared" si="60"/>
        <v>121715301.24000001</v>
      </c>
      <c r="G73" s="5">
        <f t="shared" si="52"/>
        <v>12171530.124000002</v>
      </c>
      <c r="H73" s="5">
        <f t="shared" si="50"/>
        <v>418000000</v>
      </c>
      <c r="I73" s="8">
        <f t="shared" si="53"/>
        <v>0.92888888888888888</v>
      </c>
    </row>
    <row r="74" spans="2:9" x14ac:dyDescent="0.3">
      <c r="B74" s="2">
        <v>10</v>
      </c>
      <c r="C74" s="12"/>
      <c r="D74" s="3" t="s">
        <v>9</v>
      </c>
      <c r="E74" s="5">
        <f t="shared" ref="E74:F74" si="61">+E59*0.93</f>
        <v>461503850.53500003</v>
      </c>
      <c r="F74" s="5">
        <f t="shared" si="61"/>
        <v>197787364.51500002</v>
      </c>
      <c r="G74" s="5">
        <f t="shared" si="52"/>
        <v>19778736.451500002</v>
      </c>
      <c r="H74" s="5">
        <f t="shared" si="50"/>
        <v>680000000</v>
      </c>
      <c r="I74" s="8">
        <f t="shared" si="53"/>
        <v>0.93023255813953487</v>
      </c>
    </row>
    <row r="75" spans="2:9" x14ac:dyDescent="0.3">
      <c r="B75" s="11" t="s">
        <v>20</v>
      </c>
      <c r="C75" s="11"/>
      <c r="D75" s="13"/>
      <c r="E75" s="5">
        <f>SUM(E65:E74)</f>
        <v>11823062562.674999</v>
      </c>
      <c r="F75" s="5">
        <f>SUM(F65:F74)</f>
        <v>5067026812.5750008</v>
      </c>
      <c r="G75" s="5">
        <f>SUM(G65:G74)</f>
        <v>506702681.25750011</v>
      </c>
      <c r="H75" s="5">
        <f t="shared" ref="H75" si="62">SUM(H65:H74)</f>
        <v>17400000000</v>
      </c>
      <c r="I75" s="8">
        <f t="shared" si="53"/>
        <v>0.92988456605386915</v>
      </c>
    </row>
  </sheetData>
  <mergeCells count="27">
    <mergeCell ref="O3:S3"/>
    <mergeCell ref="C3:D4"/>
    <mergeCell ref="B3:B4"/>
    <mergeCell ref="B18:B19"/>
    <mergeCell ref="C18:D19"/>
    <mergeCell ref="C5:C14"/>
    <mergeCell ref="B15:D15"/>
    <mergeCell ref="E3:I3"/>
    <mergeCell ref="J3:N3"/>
    <mergeCell ref="C20:C29"/>
    <mergeCell ref="B30:D30"/>
    <mergeCell ref="E18:H18"/>
    <mergeCell ref="B33:B34"/>
    <mergeCell ref="C33:D34"/>
    <mergeCell ref="E33:H33"/>
    <mergeCell ref="E63:H63"/>
    <mergeCell ref="C35:C44"/>
    <mergeCell ref="B45:D45"/>
    <mergeCell ref="B48:B49"/>
    <mergeCell ref="C48:D49"/>
    <mergeCell ref="E48:H48"/>
    <mergeCell ref="C65:C74"/>
    <mergeCell ref="B75:D75"/>
    <mergeCell ref="C50:C59"/>
    <mergeCell ref="B60:D60"/>
    <mergeCell ref="B63:B64"/>
    <mergeCell ref="C63:D64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공매 (2024)</vt:lpstr>
      <vt:lpstr>공매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2024-07-09T06:06:34Z</dcterms:modified>
</cp:coreProperties>
</file>