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ContentType="application/vnd.openxmlformats-officedocument.custom-properties+xml" PartName="/docProps/custom.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arget="docProps/custom.xml" Type="http://schemas.openxmlformats.org/officeDocument/2006/relationships/custom-properties"/>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본부2팀(2025)-공용\4.진행사업\3.담보신탁\25. 구미칠곡축협\9. 구미시 산호대로23길 13, 디동 지하1호 담보신탁 (옥계동)\★ 공매\2. 공매진행\"/>
    </mc:Choice>
  </mc:AlternateContent>
  <xr:revisionPtr revIDLastSave="0" documentId="13_ncr:1_{D2903AB9-7D29-47CA-BE71-C0EAE72A513A}" xr6:coauthVersionLast="36" xr6:coauthVersionMax="36" xr10:uidLastSave="{00000000-0000-0000-0000-000000000000}"/>
  <bookViews>
    <workbookView xWindow="0" yWindow="0" windowWidth="28800" windowHeight="97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4" i="1"/>
  <c r="H15" i="1"/>
  <c r="H16" i="1"/>
  <c r="H17" i="1"/>
  <c r="H18" i="1"/>
  <c r="H19" i="1"/>
  <c r="H20" i="1"/>
  <c r="H21" i="1"/>
  <c r="H22" i="1"/>
  <c r="E23" i="1"/>
  <c r="F23" i="1"/>
  <c r="D23" i="1"/>
  <c r="F22" i="1"/>
  <c r="F24" i="1"/>
  <c r="F25" i="1" s="1"/>
  <c r="F26" i="1" s="1"/>
  <c r="E22" i="1"/>
  <c r="E24" i="1"/>
  <c r="E25" i="1" s="1"/>
  <c r="E26" i="1" s="1"/>
  <c r="D22" i="1"/>
  <c r="F21" i="1"/>
  <c r="E21" i="1"/>
  <c r="D21" i="1"/>
  <c r="D20" i="1"/>
  <c r="E20" i="1"/>
  <c r="F20" i="1"/>
  <c r="D24" i="1" l="1"/>
  <c r="D25" i="1" s="1"/>
  <c r="D26" i="1" s="1"/>
  <c r="G20" i="1"/>
  <c r="I20" i="1" s="1"/>
  <c r="F8" i="1"/>
  <c r="E8" i="1"/>
  <c r="D8" i="1"/>
  <c r="E14" i="1"/>
  <c r="E15" i="1" s="1"/>
  <c r="D14" i="1"/>
  <c r="D15" i="1" s="1"/>
  <c r="D16" i="1" s="1"/>
  <c r="F10" i="1"/>
  <c r="F14" i="1" s="1"/>
  <c r="G21" i="1" l="1"/>
  <c r="I21" i="1" s="1"/>
  <c r="E16" i="1"/>
  <c r="F16" i="1" s="1"/>
  <c r="G16" i="1"/>
  <c r="F15" i="1"/>
  <c r="D17" i="1"/>
  <c r="G15" i="1"/>
  <c r="G22" i="1" l="1"/>
  <c r="I22" i="1" s="1"/>
  <c r="I16" i="1"/>
  <c r="E17" i="1"/>
  <c r="D18" i="1"/>
  <c r="D19" i="1" s="1"/>
  <c r="G17" i="1"/>
  <c r="I17" i="1" s="1"/>
  <c r="G23" i="1" l="1"/>
  <c r="H23" i="1" s="1"/>
  <c r="I23" i="1" s="1"/>
  <c r="E18" i="1"/>
  <c r="E19" i="1" s="1"/>
  <c r="F17" i="1"/>
  <c r="G18" i="1"/>
  <c r="I18" i="1" s="1"/>
  <c r="G24" i="1" l="1"/>
  <c r="H24" i="1" s="1"/>
  <c r="I24" i="1" s="1"/>
  <c r="F18" i="1"/>
  <c r="F19" i="1" s="1"/>
  <c r="G19" i="1"/>
  <c r="I19" i="1" s="1"/>
  <c r="G14" i="1"/>
  <c r="G25" i="1" l="1"/>
  <c r="H25" i="1" s="1"/>
  <c r="I25" i="1" s="1"/>
  <c r="G26" i="1"/>
  <c r="H26" i="1" s="1"/>
  <c r="I15" i="1"/>
  <c r="I26" i="1" l="1"/>
</calcChain>
</file>

<file path=xl/sharedStrings.xml><?xml version="1.0" encoding="utf-8"?>
<sst xmlns="http://schemas.openxmlformats.org/spreadsheetml/2006/main" count="42" uniqueCount="39">
  <si>
    <t>구분</t>
    <phoneticPr fontId="2" type="noConversion"/>
  </si>
  <si>
    <t>합 계</t>
    <phoneticPr fontId="2" type="noConversion"/>
  </si>
  <si>
    <t>토지</t>
    <phoneticPr fontId="2" type="noConversion"/>
  </si>
  <si>
    <t>건물</t>
    <phoneticPr fontId="2" type="noConversion"/>
  </si>
  <si>
    <t>부가가치세</t>
    <phoneticPr fontId="2" type="noConversion"/>
  </si>
  <si>
    <t>1차</t>
    <phoneticPr fontId="2" type="noConversion"/>
  </si>
  <si>
    <t>합계</t>
    <phoneticPr fontId="2" type="noConversion"/>
  </si>
  <si>
    <t>2차</t>
  </si>
  <si>
    <t>공매가격(2차)</t>
    <phoneticPr fontId="2" type="noConversion"/>
  </si>
  <si>
    <t>대상건물(등기부)</t>
    <phoneticPr fontId="2" type="noConversion"/>
  </si>
  <si>
    <t>공매가격(1차)</t>
    <phoneticPr fontId="2" type="noConversion"/>
  </si>
  <si>
    <t>㈜통일감정평가법인 대구경북지사</t>
    <phoneticPr fontId="2" type="noConversion"/>
  </si>
  <si>
    <t>근생시설 - 부가세 건물가 10%</t>
    <phoneticPr fontId="2" type="noConversion"/>
  </si>
  <si>
    <t>제지하1층 제비01호</t>
    <phoneticPr fontId="2" type="noConversion"/>
  </si>
  <si>
    <t>감가 최대 10%</t>
    <phoneticPr fontId="2" type="noConversion"/>
  </si>
  <si>
    <t xml:space="preserve">백만원 미만단위 올림 </t>
    <phoneticPr fontId="2" type="noConversion"/>
  </si>
  <si>
    <t>공매가격</t>
    <phoneticPr fontId="2" type="noConversion"/>
  </si>
  <si>
    <t>3차</t>
  </si>
  <si>
    <t>4차</t>
  </si>
  <si>
    <t>5차</t>
  </si>
  <si>
    <t>6차</t>
  </si>
  <si>
    <t>공매가격(3차)</t>
  </si>
  <si>
    <t>공매가격(4차)</t>
  </si>
  <si>
    <t>공매가격(5차)</t>
  </si>
  <si>
    <t>공매가격(6차)</t>
  </si>
  <si>
    <t>7차</t>
  </si>
  <si>
    <t>8차</t>
  </si>
  <si>
    <t>9차</t>
  </si>
  <si>
    <t>10차</t>
  </si>
  <si>
    <t>11차</t>
  </si>
  <si>
    <t>12차</t>
  </si>
  <si>
    <t>13차</t>
  </si>
  <si>
    <t>공매가격(7차)</t>
  </si>
  <si>
    <t>공매가격(8차)</t>
  </si>
  <si>
    <t>공매가격(9차)</t>
  </si>
  <si>
    <t>공매가격(10차)</t>
  </si>
  <si>
    <t>공매가격(11차)</t>
  </si>
  <si>
    <t>공매가격(12차)</t>
  </si>
  <si>
    <t>공매가격(13차)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</si>
</sst>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0.000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176" fontId="0" fillId="0" borderId="1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1" fontId="0" fillId="0" borderId="2" xfId="0" applyNumberForma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6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>
      <alignment vertical="center"/>
    </xf>
    <xf numFmtId="41" fontId="0" fillId="2" borderId="1" xfId="0" applyNumberFormat="1" applyFill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26"/>
  <sheetViews>
    <sheetView tabSelected="1" zoomScale="85" zoomScaleNormal="85" workbookViewId="0">
      <selection activeCell="A9" sqref="A9"/>
    </sheetView>
  </sheetViews>
  <sheetFormatPr defaultRowHeight="16.5" x14ac:dyDescent="0.3"/>
  <cols>
    <col min="1" max="1" width="5.125" customWidth="1"/>
    <col min="2" max="2" width="9" customWidth="1"/>
    <col min="3" max="3" width="21.375" customWidth="1"/>
    <col min="4" max="4" width="13.125" bestFit="1" customWidth="1"/>
    <col min="5" max="5" width="15" bestFit="1" customWidth="1"/>
    <col min="6" max="6" width="15" customWidth="1"/>
    <col min="7" max="7" width="15" bestFit="1" customWidth="1"/>
    <col min="8" max="8" width="18.125" bestFit="1" customWidth="1"/>
    <col min="9" max="9" width="15.875" bestFit="1" customWidth="1"/>
    <col min="10" max="10" width="12.625" bestFit="1" customWidth="1"/>
    <col min="11" max="11" width="14.25" bestFit="1" customWidth="1"/>
    <col min="12" max="12" width="15.375" customWidth="1"/>
    <col min="13" max="13" width="12.625" bestFit="1" customWidth="1"/>
    <col min="14" max="16" width="13.5" bestFit="1" customWidth="1"/>
    <col min="17" max="20" width="14.625" bestFit="1" customWidth="1"/>
  </cols>
  <sheetData>
    <row r="2" spans="1:20" ht="17.25" x14ac:dyDescent="0.3">
      <c r="A2" s="6" t="s">
        <v>11</v>
      </c>
      <c r="B2" s="7"/>
      <c r="C2" s="7"/>
      <c r="D2" s="7"/>
      <c r="E2" s="7"/>
      <c r="F2" s="7"/>
      <c r="G2" s="7"/>
    </row>
    <row r="3" spans="1:20" ht="17.25" x14ac:dyDescent="0.3">
      <c r="A3" s="6" t="s">
        <v>12</v>
      </c>
      <c r="B3" s="7"/>
      <c r="C3" s="7"/>
      <c r="D3" s="7"/>
      <c r="E3" s="7"/>
      <c r="F3" s="7"/>
      <c r="G3" s="7"/>
    </row>
    <row r="4" spans="1:20" ht="17.25" x14ac:dyDescent="0.3">
      <c r="A4" s="6" t="s">
        <v>14</v>
      </c>
      <c r="B4" s="7"/>
      <c r="C4" s="7"/>
      <c r="D4" s="7"/>
      <c r="E4" s="7"/>
      <c r="F4" s="7"/>
      <c r="G4" s="7"/>
    </row>
    <row r="5" spans="1:20" ht="17.25" x14ac:dyDescent="0.3">
      <c r="A5" s="6" t="s">
        <v>15</v>
      </c>
      <c r="B5" s="7"/>
      <c r="C5" s="7"/>
      <c r="D5" s="7"/>
      <c r="E5" s="7"/>
      <c r="F5" s="7"/>
      <c r="G5" s="7"/>
    </row>
    <row r="6" spans="1:20" ht="17.25" x14ac:dyDescent="0.3">
      <c r="A6" s="6"/>
      <c r="B6" s="7"/>
      <c r="C6" s="7"/>
      <c r="D6" s="7"/>
      <c r="E6" s="7"/>
      <c r="F6" s="7"/>
      <c r="G6" s="7"/>
    </row>
    <row r="7" spans="1:20" ht="17.25" x14ac:dyDescent="0.3">
      <c r="A7" s="6"/>
      <c r="B7" s="7"/>
      <c r="C7" s="7"/>
      <c r="D7" s="7"/>
      <c r="E7" s="7"/>
      <c r="F7" s="7"/>
      <c r="G7" s="7"/>
    </row>
    <row r="8" spans="1:20" x14ac:dyDescent="0.3">
      <c r="D8">
        <f>D10/G10</f>
        <v>0.47619047619047616</v>
      </c>
      <c r="E8">
        <f>E10/G10</f>
        <v>0.47619047619047616</v>
      </c>
      <c r="F8">
        <f>F10/G10</f>
        <v>4.7619047619047616E-2</v>
      </c>
    </row>
    <row r="9" spans="1:20" x14ac:dyDescent="0.3">
      <c r="A9" s="4" t="s">
        <v>0</v>
      </c>
      <c r="B9" s="16" t="s">
        <v>9</v>
      </c>
      <c r="C9" s="16"/>
      <c r="D9" s="9" t="s">
        <v>2</v>
      </c>
      <c r="E9" s="9" t="s">
        <v>3</v>
      </c>
      <c r="F9" s="8" t="s">
        <v>4</v>
      </c>
      <c r="G9" s="9" t="s">
        <v>1</v>
      </c>
      <c r="H9" s="11" t="s">
        <v>10</v>
      </c>
      <c r="I9" s="12" t="s">
        <v>8</v>
      </c>
      <c r="J9" s="12" t="s">
        <v>21</v>
      </c>
      <c r="K9" s="12" t="s">
        <v>22</v>
      </c>
      <c r="L9" s="12" t="s">
        <v>23</v>
      </c>
      <c r="M9" s="12" t="s">
        <v>24</v>
      </c>
      <c r="N9" s="12" t="s">
        <v>32</v>
      </c>
      <c r="O9" s="12" t="s">
        <v>33</v>
      </c>
      <c r="P9" s="12" t="s">
        <v>34</v>
      </c>
      <c r="Q9" s="12" t="s">
        <v>35</v>
      </c>
      <c r="R9" s="12" t="s">
        <v>36</v>
      </c>
      <c r="S9" s="12" t="s">
        <v>37</v>
      </c>
      <c r="T9" s="12" t="s">
        <v>38</v>
      </c>
    </row>
    <row r="10" spans="1:20" x14ac:dyDescent="0.3">
      <c r="A10" s="4">
        <v>1</v>
      </c>
      <c r="B10" s="17" t="s">
        <v>13</v>
      </c>
      <c r="C10" s="17"/>
      <c r="D10" s="3">
        <v>500000000</v>
      </c>
      <c r="E10" s="3">
        <v>500000000</v>
      </c>
      <c r="F10" s="3">
        <f>E10*0.1</f>
        <v>50000000</v>
      </c>
      <c r="G10" s="3">
        <f>SUM(D10:F10)</f>
        <v>1050000000</v>
      </c>
      <c r="H10" s="15">
        <v>1200000000</v>
      </c>
      <c r="I10" s="15">
        <v>1080000000</v>
      </c>
      <c r="J10" s="15">
        <v>972000000</v>
      </c>
      <c r="K10" s="15">
        <v>875000000</v>
      </c>
      <c r="L10" s="15">
        <v>788000000</v>
      </c>
      <c r="M10" s="15">
        <v>717000000</v>
      </c>
      <c r="N10" s="15">
        <v>652000000</v>
      </c>
      <c r="O10" s="15">
        <v>587000000</v>
      </c>
      <c r="P10" s="15">
        <v>529000000</v>
      </c>
      <c r="Q10" s="15">
        <v>481000000</v>
      </c>
      <c r="R10" s="15">
        <v>433000000</v>
      </c>
      <c r="S10" s="15">
        <v>390000000</v>
      </c>
      <c r="T10" s="15">
        <v>351000000</v>
      </c>
    </row>
    <row r="13" spans="1:20" x14ac:dyDescent="0.3">
      <c r="D13" s="2" t="s">
        <v>2</v>
      </c>
      <c r="E13" s="2" t="s">
        <v>3</v>
      </c>
      <c r="F13" s="5" t="s">
        <v>4</v>
      </c>
      <c r="G13" s="2" t="s">
        <v>6</v>
      </c>
      <c r="H13" s="13" t="s">
        <v>16</v>
      </c>
    </row>
    <row r="14" spans="1:20" x14ac:dyDescent="0.3">
      <c r="C14" s="1" t="s">
        <v>5</v>
      </c>
      <c r="D14" s="10">
        <f>D10*1.2</f>
        <v>600000000</v>
      </c>
      <c r="E14" s="10">
        <f>E10*1.2</f>
        <v>600000000</v>
      </c>
      <c r="F14" s="10">
        <f>F10*1.2</f>
        <v>60000000</v>
      </c>
      <c r="G14" s="10">
        <f>D14+E14</f>
        <v>1200000000</v>
      </c>
      <c r="H14" s="15">
        <f>ROUNDUP(G14, -6)</f>
        <v>1200000000</v>
      </c>
    </row>
    <row r="15" spans="1:20" x14ac:dyDescent="0.3">
      <c r="C15" s="1" t="s">
        <v>7</v>
      </c>
      <c r="D15" s="10">
        <f>D14*0.9</f>
        <v>540000000</v>
      </c>
      <c r="E15" s="10">
        <f t="shared" ref="E15" si="0">E14*0.9</f>
        <v>540000000</v>
      </c>
      <c r="F15" s="10">
        <f>E15*0.1</f>
        <v>54000000</v>
      </c>
      <c r="G15" s="10">
        <f>D15+E15</f>
        <v>1080000000</v>
      </c>
      <c r="H15" s="15">
        <f t="shared" ref="H15:H19" si="1">ROUNDUP(G15, -6)</f>
        <v>1080000000</v>
      </c>
      <c r="I15" s="14">
        <f>H15/H14*100</f>
        <v>90</v>
      </c>
    </row>
    <row r="16" spans="1:20" x14ac:dyDescent="0.3">
      <c r="C16" s="1" t="s">
        <v>17</v>
      </c>
      <c r="D16" s="10">
        <f>D15*0.9</f>
        <v>486000000</v>
      </c>
      <c r="E16" s="10">
        <f t="shared" ref="E16" si="2">E15*0.9</f>
        <v>486000000</v>
      </c>
      <c r="F16" s="10">
        <f t="shared" ref="F16:F18" si="3">E16*0.1</f>
        <v>48600000</v>
      </c>
      <c r="G16" s="10">
        <f t="shared" ref="G16:G19" si="4">D16+E16</f>
        <v>972000000</v>
      </c>
      <c r="H16" s="15">
        <f t="shared" si="1"/>
        <v>972000000</v>
      </c>
      <c r="I16" s="14">
        <f t="shared" ref="I16:I26" si="5">H16/H15*100</f>
        <v>90</v>
      </c>
    </row>
    <row r="17" spans="3:9" x14ac:dyDescent="0.3">
      <c r="C17" s="1" t="s">
        <v>18</v>
      </c>
      <c r="D17" s="10">
        <f t="shared" ref="D17:D18" si="6">D16*0.9</f>
        <v>437400000</v>
      </c>
      <c r="E17" s="10">
        <f t="shared" ref="E17:E18" si="7">E16*0.9</f>
        <v>437400000</v>
      </c>
      <c r="F17" s="10">
        <f t="shared" si="3"/>
        <v>43740000</v>
      </c>
      <c r="G17" s="10">
        <f t="shared" si="4"/>
        <v>874800000</v>
      </c>
      <c r="H17" s="15">
        <f t="shared" si="1"/>
        <v>875000000</v>
      </c>
      <c r="I17" s="14">
        <f t="shared" si="5"/>
        <v>90.02057613168725</v>
      </c>
    </row>
    <row r="18" spans="3:9" x14ac:dyDescent="0.3">
      <c r="C18" s="1" t="s">
        <v>19</v>
      </c>
      <c r="D18" s="10">
        <f t="shared" si="6"/>
        <v>393660000</v>
      </c>
      <c r="E18" s="10">
        <f t="shared" si="7"/>
        <v>393660000</v>
      </c>
      <c r="F18" s="10">
        <f t="shared" si="3"/>
        <v>39366000</v>
      </c>
      <c r="G18" s="10">
        <f t="shared" si="4"/>
        <v>787320000</v>
      </c>
      <c r="H18" s="15">
        <f t="shared" si="1"/>
        <v>788000000</v>
      </c>
      <c r="I18" s="14">
        <f t="shared" si="5"/>
        <v>90.057142857142864</v>
      </c>
    </row>
    <row r="19" spans="3:9" x14ac:dyDescent="0.3">
      <c r="C19" s="1" t="s">
        <v>20</v>
      </c>
      <c r="D19" s="10">
        <f>D18*0.91</f>
        <v>358230600</v>
      </c>
      <c r="E19" s="10">
        <f t="shared" ref="E19:F19" si="8">E18*0.91</f>
        <v>358230600</v>
      </c>
      <c r="F19" s="10">
        <f t="shared" si="8"/>
        <v>35823060</v>
      </c>
      <c r="G19" s="10">
        <f t="shared" si="4"/>
        <v>716461200</v>
      </c>
      <c r="H19" s="15">
        <f t="shared" si="1"/>
        <v>717000000</v>
      </c>
      <c r="I19" s="14">
        <f t="shared" si="5"/>
        <v>90.989847715736033</v>
      </c>
    </row>
    <row r="20" spans="3:9" x14ac:dyDescent="0.3">
      <c r="C20" s="1" t="s">
        <v>25</v>
      </c>
      <c r="D20" s="10">
        <f t="shared" ref="D20:F25" si="9">D19*0.91</f>
        <v>325989846</v>
      </c>
      <c r="E20" s="10">
        <f t="shared" si="9"/>
        <v>325989846</v>
      </c>
      <c r="F20" s="10">
        <f t="shared" si="9"/>
        <v>32598984.600000001</v>
      </c>
      <c r="G20" s="10">
        <f t="shared" ref="G20:G25" si="10">D20+E20</f>
        <v>651979692</v>
      </c>
      <c r="H20" s="15">
        <f t="shared" ref="H20:H25" si="11">ROUNDUP(G20, -6)</f>
        <v>652000000</v>
      </c>
      <c r="I20" s="14">
        <f t="shared" si="5"/>
        <v>90.934449093444911</v>
      </c>
    </row>
    <row r="21" spans="3:9" x14ac:dyDescent="0.3">
      <c r="C21" s="1" t="s">
        <v>26</v>
      </c>
      <c r="D21" s="10">
        <f>D20*0.9</f>
        <v>293390861.40000004</v>
      </c>
      <c r="E21" s="10">
        <f>E20*0.9</f>
        <v>293390861.40000004</v>
      </c>
      <c r="F21" s="10">
        <f>F20*0.9</f>
        <v>29339086.140000001</v>
      </c>
      <c r="G21" s="10">
        <f t="shared" si="10"/>
        <v>586781722.80000007</v>
      </c>
      <c r="H21" s="15">
        <f t="shared" si="11"/>
        <v>587000000</v>
      </c>
      <c r="I21" s="14">
        <f t="shared" si="5"/>
        <v>90.030674846625772</v>
      </c>
    </row>
    <row r="22" spans="3:9" x14ac:dyDescent="0.3">
      <c r="C22" s="1" t="s">
        <v>27</v>
      </c>
      <c r="D22" s="10">
        <f t="shared" ref="D22:D26" si="12">D21*0.9</f>
        <v>264051775.26000005</v>
      </c>
      <c r="E22" s="10">
        <f t="shared" ref="E22:E26" si="13">E21*0.9</f>
        <v>264051775.26000005</v>
      </c>
      <c r="F22" s="10">
        <f t="shared" ref="F22:F26" si="14">F21*0.9</f>
        <v>26405177.526000001</v>
      </c>
      <c r="G22" s="10">
        <f t="shared" si="10"/>
        <v>528103550.5200001</v>
      </c>
      <c r="H22" s="15">
        <f t="shared" si="11"/>
        <v>529000000</v>
      </c>
      <c r="I22" s="14">
        <f t="shared" si="5"/>
        <v>90.119250425894379</v>
      </c>
    </row>
    <row r="23" spans="3:9" x14ac:dyDescent="0.3">
      <c r="C23" s="1" t="s">
        <v>28</v>
      </c>
      <c r="D23" s="10">
        <f>D22*0.91</f>
        <v>240287115.48660004</v>
      </c>
      <c r="E23" s="10">
        <f t="shared" ref="E23:F23" si="15">E22*0.91</f>
        <v>240287115.48660004</v>
      </c>
      <c r="F23" s="10">
        <f t="shared" si="15"/>
        <v>24028711.548660003</v>
      </c>
      <c r="G23" s="10">
        <f t="shared" si="10"/>
        <v>480574230.97320008</v>
      </c>
      <c r="H23" s="15">
        <f t="shared" si="11"/>
        <v>481000000</v>
      </c>
      <c r="I23" s="14">
        <f t="shared" si="5"/>
        <v>90.926275992438562</v>
      </c>
    </row>
    <row r="24" spans="3:9" x14ac:dyDescent="0.3">
      <c r="C24" s="1" t="s">
        <v>29</v>
      </c>
      <c r="D24" s="10">
        <f t="shared" si="12"/>
        <v>216258403.93794003</v>
      </c>
      <c r="E24" s="10">
        <f t="shared" si="13"/>
        <v>216258403.93794003</v>
      </c>
      <c r="F24" s="10">
        <f t="shared" si="14"/>
        <v>21625840.393794004</v>
      </c>
      <c r="G24" s="10">
        <f t="shared" si="10"/>
        <v>432516807.87588006</v>
      </c>
      <c r="H24" s="15">
        <f t="shared" si="11"/>
        <v>433000000</v>
      </c>
      <c r="I24" s="14">
        <f t="shared" si="5"/>
        <v>90.020790020790017</v>
      </c>
    </row>
    <row r="25" spans="3:9" x14ac:dyDescent="0.3">
      <c r="C25" s="1" t="s">
        <v>30</v>
      </c>
      <c r="D25" s="10">
        <f t="shared" si="12"/>
        <v>194632563.54414603</v>
      </c>
      <c r="E25" s="10">
        <f t="shared" si="13"/>
        <v>194632563.54414603</v>
      </c>
      <c r="F25" s="10">
        <f t="shared" si="14"/>
        <v>19463256.354414605</v>
      </c>
      <c r="G25" s="10">
        <f t="shared" si="10"/>
        <v>389265127.08829206</v>
      </c>
      <c r="H25" s="15">
        <f t="shared" si="11"/>
        <v>390000000</v>
      </c>
      <c r="I25" s="14">
        <f t="shared" si="5"/>
        <v>90.069284064665126</v>
      </c>
    </row>
    <row r="26" spans="3:9" x14ac:dyDescent="0.3">
      <c r="C26" s="1" t="s">
        <v>31</v>
      </c>
      <c r="D26" s="10">
        <f t="shared" si="12"/>
        <v>175169307.18973142</v>
      </c>
      <c r="E26" s="10">
        <f t="shared" si="13"/>
        <v>175169307.18973142</v>
      </c>
      <c r="F26" s="10">
        <f t="shared" si="14"/>
        <v>17516930.718973145</v>
      </c>
      <c r="G26" s="10">
        <f t="shared" ref="G26" si="16">D26+E26</f>
        <v>350338614.37946284</v>
      </c>
      <c r="H26" s="15">
        <f t="shared" ref="H26" si="17">ROUNDUP(G26, -6)</f>
        <v>351000000</v>
      </c>
      <c r="I26" s="14">
        <f t="shared" si="5"/>
        <v>90</v>
      </c>
    </row>
  </sheetData>
  <mergeCells count="2">
    <mergeCell ref="B9:C9"/>
    <mergeCell ref="B10:C10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진성준</dc:creator>
  <cp:lastModifiedBy>DTS-STAFF</cp:lastModifiedBy>
  <dcterms:created xsi:type="dcterms:W3CDTF">2022-06-12T13:04:49Z</dcterms:created>
  <dcterms:modified xsi:type="dcterms:W3CDTF">2025-09-05T07:45:37Z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2">
    <vt:lpwstr>eyJub2RlMSI6eyJkc2QiOiIwMTAwMDAwMDAwMDAzNDEyIiwibG9nVGltZSI6IjIwMjUtMDktMDhUMDA6NDU6MDNaIiwicElEIjoxLCJwcm9jZXNzSWQiOjE0ODA4LCJwcm9jZXNzTmFtZSI6ImZfYmF0bWdyLmV4ZSIsInRyYWNlSWQiOiI2RkI4RTdGMjVENEI0NkM1OTRFMjExN0MwQjlBOEEyNiIsInVzZXJDb2RlIjoiQTE3MDAwNzcifSwibm9kZTIiOnsiZHNkIjoiMDEwMDAwMDAwMDAwMzQxMiIsImxvZ1RpbWUiOiIyMDI1LTA5LTA4VDAwOjQ1OjAzWiIsInBJRCI6MSwicHJvY2Vzc0lkIjoxNDgwOCwicHJvY2Vzc05hbWUiOiJmX2JhdG1nci5leGUiLCJ0cmFjZUlkIjoiNkZCOEU3RjI1RDRCNDZDNTk0RTIxMTdDMEI5QThBMjYiLCJ1c2VyQ29kZSI6IkExNzAwMDc3In0sIm5vZGUzIjp7ImRzZCI6IjAxMDAwMDAwMDAwMDM0MTIiLCJsb2dUaW1lIjoiMjAyNS0wOS0wOFQwMDo0NTowM1oiLCJwSUQiOjEsInByb2Nlc3NJZCI6MTQ4MDgsInByb2Nlc3NOYW1lIjoiZl9iYXRtZ3IuZXhlIiwidHJhY2VJZCI6IjZGQjhFN0YyNUQ0QjQ2QzU5NEUyMTE3QzBCOUE4QTI2IiwidXNlckNvZGUiOiJBMTcwMDA3NyJ9LCJub2RlNCI6eyJkc2QiOiIwMTAwMDAwMDAwMDAzNDEyIiwibG9nVGltZSI6IjIwMjUtMDktMDhUMDA6NDU6MDNaIiwicElEIjoxLCJwcm9jZXNzSWQiOjE0ODA4LCJwcm9jZXNzTmFtZSI6ImZfYmF0bWdyLmV4ZSIsInRyYWNlSWQiOiI2RkI4RTdGMjVENEI0NkM1OTRFMjExN0MwQjlBOEEyNiIsInVzZXJDb2RlIjoiQTE3MDAwNzcifSwibm9kZTUiOnsiZHNkIjoiMDAwMDAwMDAwMDAwMDAwMCIsImxvZ1RpbWUiOiIyMDI1LTA5LTA4VDA4OjE4OjU4WiIsInBJRCI6MjA0OCwicHJvY2Vzc0lkIjoxNDgwOCwicHJvY2Vzc05hbWUiOiJmX2JhdG1nci5leGUiLCJ0cmFjZUlkIjoiQ0M2RkI5OUM4OEVGNDYwNUE5RDVFRjg0RkE4OEQ4QzgiLCJ1c2VyQ29kZSI6IkExNzAwMDc3In0sIm5vZGVDb3VudCI6Miwicm9vdFRyYWNlSWQiOiI2RkI4RTdGMjVENEI0NkM1OTRFMjExN0MwQjlBOEEyNiJ9</vt:lpwstr>
  </property>
</Properties>
</file>