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fs_nas\SKY_FUND_SERVICES\04.펀드회계\1. Reits &amp; PFV\2. 리츠\13. 대한제40호위탁관리부동산투자회사\2. 회계\3기(2023.12.31)\2023.12\"/>
    </mc:Choice>
  </mc:AlternateContent>
  <xr:revisionPtr revIDLastSave="0" documentId="13_ncr:1_{805CB246-B583-438A-94FF-3A1E2C7AEA35}" xr6:coauthVersionLast="47" xr6:coauthVersionMax="47" xr10:uidLastSave="{00000000-0000-0000-0000-000000000000}"/>
  <bookViews>
    <workbookView xWindow="28680" yWindow="-120" windowWidth="29040" windowHeight="15720" tabRatio="904" xr2:uid="{F85D77BE-1417-42ED-820E-B86DC88210F6}"/>
  </bookViews>
  <sheets>
    <sheet name="BS" sheetId="2" r:id="rId1"/>
    <sheet name="IS" sheetId="3" r:id="rId2"/>
    <sheet name="자산명세서" sheetId="49" state="hidden" r:id="rId3"/>
    <sheet name="부채명세서" sheetId="48" state="hidden" r:id="rId4"/>
    <sheet name="월별손익" sheetId="47" state="hidden" r:id="rId5"/>
    <sheet name="예금계좌명세" sheetId="6" r:id="rId6"/>
    <sheet name="잔액계정원장" sheetId="55" r:id="rId7"/>
    <sheet name="분개장" sheetId="17" r:id="rId8"/>
    <sheet name="임시분개" sheetId="15" state="hidden" r:id="rId9"/>
    <sheet name="자산보관" sheetId="18" r:id="rId10"/>
    <sheet name="사무수탁" sheetId="19" r:id="rId11"/>
    <sheet name="자산관리" sheetId="7" r:id="rId12"/>
    <sheet name="매출계산서" sheetId="51" r:id="rId13"/>
    <sheet name="매출세금계산서" sheetId="50" r:id="rId14"/>
    <sheet name="매입세금계산서" sheetId="52" r:id="rId15"/>
    <sheet name="매입계산서" sheetId="53" r:id="rId16"/>
    <sheet name="부동산매매계약" sheetId="11" state="hidden" r:id="rId17"/>
    <sheet name="주식할인발행차금" sheetId="13" state="hidden" r:id="rId18"/>
    <sheet name="감자차손" sheetId="14" state="hidden" r:id="rId19"/>
    <sheet name="계약" sheetId="16" state="hidden" r:id="rId20"/>
  </sheets>
  <definedNames>
    <definedName name="_xlnm._FilterDatabase" localSheetId="7" hidden="1">분개장!$A$1:$K$1</definedName>
    <definedName name="_xlnm._FilterDatabase" localSheetId="6" hidden="1">잔액계정원장!$A$1:$D$25</definedName>
    <definedName name="감가상각비">#REF!</definedName>
    <definedName name="사업장" localSheetId="10">#REF!</definedName>
    <definedName name="사업장" localSheetId="9">#REF!</definedName>
    <definedName name="사업장">#REF!</definedName>
    <definedName name="ㅇㅇ" localSheetId="10">#REF!</definedName>
    <definedName name="ㅇㅇ" localSheetId="9">#REF!</definedName>
    <definedName name="ㅇㅇ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6" l="1"/>
  <c r="I9" i="19" l="1"/>
  <c r="H9" i="19"/>
  <c r="C9" i="19"/>
  <c r="E9" i="19" s="1"/>
  <c r="I8" i="19"/>
  <c r="H8" i="19"/>
  <c r="C8" i="19"/>
  <c r="E8" i="19" s="1"/>
  <c r="E7" i="19"/>
  <c r="F7" i="19" s="1"/>
  <c r="I9" i="18"/>
  <c r="H9" i="18"/>
  <c r="C9" i="18"/>
  <c r="E9" i="18" s="1"/>
  <c r="I8" i="18"/>
  <c r="H8" i="18"/>
  <c r="C8" i="18"/>
  <c r="E8" i="18" s="1"/>
  <c r="E7" i="18"/>
  <c r="F7" i="18" s="1"/>
  <c r="F8" i="7"/>
  <c r="F7" i="7"/>
  <c r="I8" i="7"/>
  <c r="H8" i="7"/>
  <c r="E8" i="7"/>
  <c r="C10" i="7"/>
  <c r="E10" i="7" s="1"/>
  <c r="I10" i="7" s="1"/>
  <c r="C9" i="7"/>
  <c r="C8" i="7"/>
  <c r="H27" i="7"/>
  <c r="C27" i="7"/>
  <c r="E27" i="7" s="1"/>
  <c r="H26" i="7"/>
  <c r="C26" i="7"/>
  <c r="E26" i="7" s="1"/>
  <c r="C25" i="7"/>
  <c r="E25" i="7" s="1"/>
  <c r="I25" i="7" s="1"/>
  <c r="H24" i="7"/>
  <c r="C24" i="7"/>
  <c r="E24" i="7" s="1"/>
  <c r="H23" i="7"/>
  <c r="C23" i="7"/>
  <c r="E23" i="7" s="1"/>
  <c r="C22" i="7"/>
  <c r="E22" i="7" s="1"/>
  <c r="I22" i="7" s="1"/>
  <c r="H21" i="7"/>
  <c r="C21" i="7"/>
  <c r="E21" i="7" s="1"/>
  <c r="H20" i="7"/>
  <c r="C20" i="7"/>
  <c r="E20" i="7" s="1"/>
  <c r="C19" i="7"/>
  <c r="E19" i="7" s="1"/>
  <c r="H18" i="7"/>
  <c r="C18" i="7"/>
  <c r="E18" i="7" s="1"/>
  <c r="H17" i="7"/>
  <c r="C17" i="7"/>
  <c r="E17" i="7" s="1"/>
  <c r="C16" i="7"/>
  <c r="E16" i="7" s="1"/>
  <c r="I16" i="7" s="1"/>
  <c r="H15" i="7"/>
  <c r="E15" i="7"/>
  <c r="C15" i="7"/>
  <c r="H14" i="7"/>
  <c r="C14" i="7"/>
  <c r="E14" i="7" s="1"/>
  <c r="C13" i="7"/>
  <c r="E13" i="7" s="1"/>
  <c r="I13" i="7" s="1"/>
  <c r="H12" i="7"/>
  <c r="E12" i="7"/>
  <c r="C12" i="7"/>
  <c r="H11" i="7"/>
  <c r="C11" i="7"/>
  <c r="E11" i="7" s="1"/>
  <c r="F8" i="19" l="1"/>
  <c r="F9" i="19"/>
  <c r="F8" i="18"/>
  <c r="F9" i="18"/>
  <c r="I18" i="7"/>
  <c r="F18" i="7" s="1"/>
  <c r="F16" i="7"/>
  <c r="I17" i="7"/>
  <c r="F17" i="7" s="1"/>
  <c r="I27" i="7"/>
  <c r="F25" i="7"/>
  <c r="I26" i="7"/>
  <c r="F26" i="7" s="1"/>
  <c r="F10" i="7"/>
  <c r="I12" i="7"/>
  <c r="F12" i="7" s="1"/>
  <c r="I11" i="7"/>
  <c r="F11" i="7" s="1"/>
  <c r="I14" i="7"/>
  <c r="F14" i="7" s="1"/>
  <c r="F13" i="7"/>
  <c r="I15" i="7"/>
  <c r="F15" i="7" s="1"/>
  <c r="F22" i="7"/>
  <c r="I23" i="7"/>
  <c r="F23" i="7" s="1"/>
  <c r="I24" i="7"/>
  <c r="F24" i="7" s="1"/>
  <c r="I19" i="7"/>
  <c r="F27" i="7"/>
  <c r="H27" i="18"/>
  <c r="C27" i="18"/>
  <c r="E27" i="18" s="1"/>
  <c r="H26" i="18"/>
  <c r="C26" i="18"/>
  <c r="E26" i="18" s="1"/>
  <c r="C25" i="18"/>
  <c r="E25" i="18" s="1"/>
  <c r="I25" i="18" s="1"/>
  <c r="H24" i="18"/>
  <c r="E24" i="18"/>
  <c r="C24" i="18"/>
  <c r="H23" i="18"/>
  <c r="C23" i="18"/>
  <c r="E23" i="18" s="1"/>
  <c r="C22" i="18"/>
  <c r="E22" i="18" s="1"/>
  <c r="I22" i="18" s="1"/>
  <c r="H21" i="18"/>
  <c r="C21" i="18"/>
  <c r="E21" i="18" s="1"/>
  <c r="H20" i="18"/>
  <c r="C20" i="18"/>
  <c r="E20" i="18" s="1"/>
  <c r="C19" i="18"/>
  <c r="E19" i="18" s="1"/>
  <c r="I19" i="18" s="1"/>
  <c r="H18" i="18"/>
  <c r="C18" i="18"/>
  <c r="E18" i="18" s="1"/>
  <c r="H17" i="18"/>
  <c r="C17" i="18"/>
  <c r="E17" i="18" s="1"/>
  <c r="C16" i="18"/>
  <c r="E16" i="18" s="1"/>
  <c r="I16" i="18" s="1"/>
  <c r="H15" i="18"/>
  <c r="E15" i="18"/>
  <c r="C15" i="18"/>
  <c r="H14" i="18"/>
  <c r="C14" i="18"/>
  <c r="E14" i="18" s="1"/>
  <c r="C13" i="18"/>
  <c r="E13" i="18" s="1"/>
  <c r="I13" i="18" s="1"/>
  <c r="H12" i="18"/>
  <c r="C12" i="18"/>
  <c r="E12" i="18" s="1"/>
  <c r="H11" i="18"/>
  <c r="C11" i="18"/>
  <c r="E11" i="18" s="1"/>
  <c r="E10" i="18"/>
  <c r="H27" i="19"/>
  <c r="C27" i="19"/>
  <c r="E27" i="19" s="1"/>
  <c r="H26" i="19"/>
  <c r="C26" i="19"/>
  <c r="E26" i="19" s="1"/>
  <c r="C25" i="19"/>
  <c r="E25" i="19" s="1"/>
  <c r="H24" i="19"/>
  <c r="C24" i="19"/>
  <c r="E24" i="19" s="1"/>
  <c r="H23" i="19"/>
  <c r="C23" i="19"/>
  <c r="E23" i="19" s="1"/>
  <c r="C22" i="19"/>
  <c r="E22" i="19" s="1"/>
  <c r="H21" i="19"/>
  <c r="C21" i="19"/>
  <c r="E21" i="19" s="1"/>
  <c r="H20" i="19"/>
  <c r="C20" i="19"/>
  <c r="E20" i="19" s="1"/>
  <c r="C19" i="19"/>
  <c r="E19" i="19" s="1"/>
  <c r="H18" i="19"/>
  <c r="C18" i="19"/>
  <c r="E18" i="19" s="1"/>
  <c r="H17" i="19"/>
  <c r="C17" i="19"/>
  <c r="E17" i="19" s="1"/>
  <c r="C16" i="19"/>
  <c r="E16" i="19" s="1"/>
  <c r="H15" i="19"/>
  <c r="C15" i="19"/>
  <c r="E15" i="19" s="1"/>
  <c r="H14" i="19"/>
  <c r="C14" i="19"/>
  <c r="E14" i="19" s="1"/>
  <c r="C13" i="19"/>
  <c r="E13" i="19" s="1"/>
  <c r="H12" i="19"/>
  <c r="C12" i="19"/>
  <c r="E12" i="19" s="1"/>
  <c r="H11" i="19"/>
  <c r="C11" i="19"/>
  <c r="E11" i="19" s="1"/>
  <c r="E10" i="19"/>
  <c r="I9" i="7"/>
  <c r="H9" i="7"/>
  <c r="E9" i="7"/>
  <c r="E7" i="7"/>
  <c r="I10" i="18" l="1"/>
  <c r="I21" i="7"/>
  <c r="F21" i="7" s="1"/>
  <c r="F19" i="7"/>
  <c r="I20" i="7"/>
  <c r="F20" i="7" s="1"/>
  <c r="F22" i="18"/>
  <c r="I24" i="18"/>
  <c r="F24" i="18" s="1"/>
  <c r="I23" i="18"/>
  <c r="F23" i="18" s="1"/>
  <c r="I17" i="18"/>
  <c r="F17" i="18" s="1"/>
  <c r="F16" i="18"/>
  <c r="I18" i="18"/>
  <c r="F18" i="18" s="1"/>
  <c r="I27" i="18"/>
  <c r="I26" i="18"/>
  <c r="F26" i="18" s="1"/>
  <c r="F25" i="18"/>
  <c r="I11" i="18"/>
  <c r="F11" i="18" s="1"/>
  <c r="I12" i="18"/>
  <c r="F12" i="18" s="1"/>
  <c r="F10" i="18"/>
  <c r="I20" i="18"/>
  <c r="F20" i="18" s="1"/>
  <c r="F19" i="18"/>
  <c r="I21" i="18"/>
  <c r="F21" i="18" s="1"/>
  <c r="I14" i="18"/>
  <c r="F14" i="18" s="1"/>
  <c r="F13" i="18"/>
  <c r="I15" i="18"/>
  <c r="F15" i="18" s="1"/>
  <c r="F27" i="18"/>
  <c r="I25" i="19"/>
  <c r="F25" i="19" s="1"/>
  <c r="I22" i="19"/>
  <c r="F22" i="19" s="1"/>
  <c r="I16" i="19"/>
  <c r="I10" i="19"/>
  <c r="I13" i="19"/>
  <c r="I15" i="19" s="1"/>
  <c r="F15" i="19" s="1"/>
  <c r="I11" i="19"/>
  <c r="F11" i="19" s="1"/>
  <c r="F10" i="19"/>
  <c r="I12" i="19"/>
  <c r="F12" i="19" s="1"/>
  <c r="I19" i="19"/>
  <c r="I14" i="19"/>
  <c r="F14" i="19" s="1"/>
  <c r="F13" i="19"/>
  <c r="I18" i="19"/>
  <c r="F18" i="19" s="1"/>
  <c r="I17" i="19"/>
  <c r="F17" i="19" s="1"/>
  <c r="F16" i="19"/>
  <c r="F9" i="7"/>
  <c r="E6" i="48"/>
  <c r="E33" i="49"/>
  <c r="E6" i="49"/>
  <c r="I26" i="19" l="1"/>
  <c r="F26" i="19" s="1"/>
  <c r="I27" i="19"/>
  <c r="F27" i="19" s="1"/>
  <c r="I23" i="19"/>
  <c r="F23" i="19" s="1"/>
  <c r="I24" i="19"/>
  <c r="F24" i="19" s="1"/>
  <c r="F19" i="19"/>
  <c r="I21" i="19"/>
  <c r="F21" i="19" s="1"/>
  <c r="I20" i="19"/>
  <c r="F20" i="19" s="1"/>
  <c r="E34" i="49"/>
  <c r="Y31" i="13" l="1"/>
  <c r="X31" i="13"/>
  <c r="T31" i="13"/>
  <c r="R31" i="13"/>
  <c r="S30" i="13" s="1"/>
  <c r="T30" i="13" s="1"/>
  <c r="S29" i="13" l="1"/>
  <c r="T29" i="13" s="1"/>
</calcChain>
</file>

<file path=xl/sharedStrings.xml><?xml version="1.0" encoding="utf-8"?>
<sst xmlns="http://schemas.openxmlformats.org/spreadsheetml/2006/main" count="678" uniqueCount="257">
  <si>
    <t>부채와 자본총계</t>
  </si>
  <si>
    <t>자본총계</t>
  </si>
  <si>
    <t xml:space="preserve">      보통주자본금</t>
  </si>
  <si>
    <t xml:space="preserve">    보통주자본금</t>
  </si>
  <si>
    <t xml:space="preserve">  1.보통주자본금</t>
  </si>
  <si>
    <t>Ⅰ.자본금</t>
  </si>
  <si>
    <t>자본</t>
  </si>
  <si>
    <t>부채</t>
  </si>
  <si>
    <t>자산총계</t>
  </si>
  <si>
    <t xml:space="preserve">  1.현금및현금성자산</t>
  </si>
  <si>
    <t>Ⅰ.유동자산</t>
  </si>
  <si>
    <t>자산</t>
  </si>
  <si>
    <t>과  목</t>
  </si>
  <si>
    <t>Ⅸ.당기순이익(손실)</t>
  </si>
  <si>
    <t>Ⅷ.법인세비용</t>
  </si>
  <si>
    <t>Ⅶ.법인세차감전순이익(손실)</t>
  </si>
  <si>
    <t>Ⅵ.경상이익(손실)</t>
  </si>
  <si>
    <t>Ⅴ.영업외비용</t>
  </si>
  <si>
    <t>Ⅳ.영업외수익</t>
  </si>
  <si>
    <t>Ⅲ.영업이익(손실)</t>
  </si>
  <si>
    <t>Ⅱ.영업비용</t>
  </si>
  <si>
    <t>Ⅰ.영업수익</t>
  </si>
  <si>
    <t>손익계산서(Income Statements)</t>
  </si>
  <si>
    <t>전표일자</t>
  </si>
  <si>
    <t>계정과목(대)</t>
  </si>
  <si>
    <t>계정과목(중)</t>
  </si>
  <si>
    <t>계정과목(소)</t>
  </si>
  <si>
    <t>차변</t>
  </si>
  <si>
    <t>대변</t>
  </si>
  <si>
    <t>적요</t>
  </si>
  <si>
    <t>거래처명(사업자명)</t>
  </si>
  <si>
    <t>유동자산</t>
  </si>
  <si>
    <t>현금및현금성자산</t>
  </si>
  <si>
    <t>관리보수</t>
  </si>
  <si>
    <t>위탁관리보수</t>
  </si>
  <si>
    <t>일반사무수탁수수료</t>
  </si>
  <si>
    <t>스카이펀드서비스</t>
  </si>
  <si>
    <t>미지급비용</t>
  </si>
  <si>
    <t>미지급비용(위탁수수료)</t>
  </si>
  <si>
    <t>미지급사무수탁수수료</t>
  </si>
  <si>
    <t>자산보관수수료</t>
  </si>
  <si>
    <t>엔에이치투자증권</t>
  </si>
  <si>
    <t>미지급자산보관수수료</t>
  </si>
  <si>
    <t>계좌유형</t>
  </si>
  <si>
    <t>상품유형</t>
  </si>
  <si>
    <t>계좌번호</t>
  </si>
  <si>
    <t>계좌명</t>
  </si>
  <si>
    <t>금융기관</t>
  </si>
  <si>
    <t>당일잔액</t>
  </si>
  <si>
    <t>소계</t>
  </si>
  <si>
    <t>시작일</t>
    <phoneticPr fontId="5" type="noConversion"/>
  </si>
  <si>
    <t>종료일</t>
    <phoneticPr fontId="5" type="noConversion"/>
  </si>
  <si>
    <t>구간일수</t>
    <phoneticPr fontId="5" type="noConversion"/>
  </si>
  <si>
    <t>월별금액</t>
    <phoneticPr fontId="5" type="noConversion"/>
  </si>
  <si>
    <t>분기금액</t>
    <phoneticPr fontId="5" type="noConversion"/>
  </si>
  <si>
    <t>비고</t>
    <phoneticPr fontId="5" type="noConversion"/>
  </si>
  <si>
    <t>지급여부</t>
    <phoneticPr fontId="5" type="noConversion"/>
  </si>
  <si>
    <t>지급일</t>
    <phoneticPr fontId="5" type="noConversion"/>
  </si>
  <si>
    <t>양편넣기</t>
    <phoneticPr fontId="5" type="noConversion"/>
  </si>
  <si>
    <t>Y</t>
    <phoneticPr fontId="5" type="noConversion"/>
  </si>
  <si>
    <t>부동산매매계약</t>
    <phoneticPr fontId="5" type="noConversion"/>
  </si>
  <si>
    <t>체결일자</t>
    <phoneticPr fontId="5" type="noConversion"/>
  </si>
  <si>
    <t>거래종결기한</t>
    <phoneticPr fontId="5" type="noConversion"/>
  </si>
  <si>
    <t>PF대출금 최초인출일로부터 22개월</t>
    <phoneticPr fontId="5" type="noConversion"/>
  </si>
  <si>
    <t>매매대금</t>
    <phoneticPr fontId="5" type="noConversion"/>
  </si>
  <si>
    <t>계약금</t>
    <phoneticPr fontId="5" type="noConversion"/>
  </si>
  <si>
    <t>2020-09-15 지급</t>
    <phoneticPr fontId="5" type="noConversion"/>
  </si>
  <si>
    <t>2종종류주</t>
    <phoneticPr fontId="5" type="noConversion"/>
  </si>
  <si>
    <t>보통주</t>
    <phoneticPr fontId="5" type="noConversion"/>
  </si>
  <si>
    <t>설립</t>
    <phoneticPr fontId="4" type="noConversion"/>
  </si>
  <si>
    <t>주식할인발행차금</t>
    <phoneticPr fontId="4" type="noConversion"/>
  </si>
  <si>
    <t>임원변경</t>
    <phoneticPr fontId="4" type="noConversion"/>
  </si>
  <si>
    <t>지급수수료</t>
    <phoneticPr fontId="4" type="noConversion"/>
  </si>
  <si>
    <t>유상증자</t>
    <phoneticPr fontId="4" type="noConversion"/>
  </si>
  <si>
    <t>유상감자</t>
    <phoneticPr fontId="4" type="noConversion"/>
  </si>
  <si>
    <t>사무수탁수수료 8월</t>
    <phoneticPr fontId="4" type="noConversion"/>
  </si>
  <si>
    <t>자산보관수수료 8월</t>
    <phoneticPr fontId="4" type="noConversion"/>
  </si>
  <si>
    <t>지급조건</t>
    <phoneticPr fontId="5" type="noConversion"/>
  </si>
  <si>
    <t>지급금액</t>
    <phoneticPr fontId="5" type="noConversion"/>
  </si>
  <si>
    <t>지급시기</t>
    <phoneticPr fontId="5" type="noConversion"/>
  </si>
  <si>
    <t>지급일자</t>
    <phoneticPr fontId="5" type="noConversion"/>
  </si>
  <si>
    <t>계약 시</t>
    <phoneticPr fontId="5" type="noConversion"/>
  </si>
  <si>
    <t>합계</t>
    <phoneticPr fontId="5" type="noConversion"/>
  </si>
  <si>
    <t>재무실사용역</t>
    <phoneticPr fontId="5" type="noConversion"/>
  </si>
  <si>
    <t>예교지성회계법인</t>
    <phoneticPr fontId="5" type="noConversion"/>
  </si>
  <si>
    <t>계약금(50%)</t>
    <phoneticPr fontId="5" type="noConversion"/>
  </si>
  <si>
    <t>시장조사보고용역</t>
    <phoneticPr fontId="5" type="noConversion"/>
  </si>
  <si>
    <t>대한감정평가법인</t>
    <phoneticPr fontId="5" type="noConversion"/>
  </si>
  <si>
    <t>법률자문용역</t>
    <phoneticPr fontId="5" type="noConversion"/>
  </si>
  <si>
    <t>법무법인(유한)지평</t>
    <phoneticPr fontId="5" type="noConversion"/>
  </si>
  <si>
    <t>계약금(75%)</t>
    <phoneticPr fontId="5" type="noConversion"/>
  </si>
  <si>
    <t>부동산매입자문수수료</t>
    <phoneticPr fontId="5" type="noConversion"/>
  </si>
  <si>
    <t>서현재</t>
    <phoneticPr fontId="5" type="noConversion"/>
  </si>
  <si>
    <t>계약금(40%)</t>
    <phoneticPr fontId="5" type="noConversion"/>
  </si>
  <si>
    <t>금융자문수수료</t>
    <phoneticPr fontId="5" type="noConversion"/>
  </si>
  <si>
    <t>하이투자증권</t>
    <phoneticPr fontId="5" type="noConversion"/>
  </si>
  <si>
    <t>부동산매매계약 종결 시</t>
    <phoneticPr fontId="4" type="noConversion"/>
  </si>
  <si>
    <t>부동산매매 잔금 지급 시</t>
    <phoneticPr fontId="4" type="noConversion"/>
  </si>
  <si>
    <t>10일 내</t>
    <phoneticPr fontId="4" type="noConversion"/>
  </si>
  <si>
    <t>잔금(60%)</t>
    <phoneticPr fontId="4" type="noConversion"/>
  </si>
  <si>
    <t>계약기간 6개월이라 연장여부 확인필요</t>
    <phoneticPr fontId="4" type="noConversion"/>
  </si>
  <si>
    <t>공모청약 마감 후 납입 시</t>
    <phoneticPr fontId="4" type="noConversion"/>
  </si>
  <si>
    <t>5일 내</t>
    <phoneticPr fontId="4" type="noConversion"/>
  </si>
  <si>
    <t>잔금(50%)</t>
    <phoneticPr fontId="4" type="noConversion"/>
  </si>
  <si>
    <t>보통예금</t>
    <phoneticPr fontId="4" type="noConversion"/>
  </si>
  <si>
    <t>삼성세무서</t>
    <phoneticPr fontId="4" type="noConversion"/>
  </si>
  <si>
    <t>2분기 부가세환급세액 환급</t>
    <phoneticPr fontId="4" type="noConversion"/>
  </si>
  <si>
    <t>대한토지신탁</t>
    <phoneticPr fontId="4" type="noConversion"/>
  </si>
  <si>
    <t>펀드코드</t>
  </si>
  <si>
    <t>전표번호</t>
  </si>
  <si>
    <t>실계정코드</t>
  </si>
  <si>
    <t>1</t>
  </si>
  <si>
    <t>재무상태표(Financial Statements)</t>
  </si>
  <si>
    <t>(단위 : 원)</t>
  </si>
  <si>
    <t>부속자료 &gt; 예금계좌명세 [3020]</t>
  </si>
  <si>
    <t xml:space="preserve"> </t>
    <phoneticPr fontId="5" type="noConversion"/>
  </si>
  <si>
    <t>자 산 명 세 서</t>
    <phoneticPr fontId="4" type="noConversion"/>
  </si>
  <si>
    <t>순번</t>
    <phoneticPr fontId="4" type="noConversion"/>
  </si>
  <si>
    <t>계정과목</t>
    <phoneticPr fontId="4" type="noConversion"/>
  </si>
  <si>
    <t>거래처명</t>
    <phoneticPr fontId="4" type="noConversion"/>
  </si>
  <si>
    <t>적요</t>
    <phoneticPr fontId="4" type="noConversion"/>
  </si>
  <si>
    <t>금액</t>
    <phoneticPr fontId="4" type="noConversion"/>
  </si>
  <si>
    <t>비고</t>
    <phoneticPr fontId="4" type="noConversion"/>
  </si>
  <si>
    <t>계정합계</t>
    <phoneticPr fontId="4" type="noConversion"/>
  </si>
  <si>
    <t>자산총계</t>
    <phoneticPr fontId="4" type="noConversion"/>
  </si>
  <si>
    <t>부 채 명 세 서</t>
    <phoneticPr fontId="4" type="noConversion"/>
  </si>
  <si>
    <t>부채총계</t>
    <phoneticPr fontId="4" type="noConversion"/>
  </si>
  <si>
    <t>대한제40호위탁관리부동산투자회사</t>
  </si>
  <si>
    <t>387R006</t>
  </si>
  <si>
    <t>구분</t>
    <phoneticPr fontId="5" type="noConversion"/>
  </si>
  <si>
    <t>반기일수</t>
    <phoneticPr fontId="5" type="noConversion"/>
  </si>
  <si>
    <t>2분기</t>
    <phoneticPr fontId="5" type="noConversion"/>
  </si>
  <si>
    <t>3분기</t>
    <phoneticPr fontId="5" type="noConversion"/>
  </si>
  <si>
    <t>4분기</t>
    <phoneticPr fontId="5" type="noConversion"/>
  </si>
  <si>
    <t>2023년</t>
    <phoneticPr fontId="5" type="noConversion"/>
  </si>
  <si>
    <t>1분기</t>
    <phoneticPr fontId="5" type="noConversion"/>
  </si>
  <si>
    <t>2024년</t>
    <phoneticPr fontId="5" type="noConversion"/>
  </si>
  <si>
    <t>N/A</t>
  </si>
  <si>
    <t>2023년</t>
    <phoneticPr fontId="4" type="noConversion"/>
  </si>
  <si>
    <t xml:space="preserve">  </t>
    <phoneticPr fontId="5" type="noConversion"/>
  </si>
  <si>
    <t>매입수수료</t>
    <phoneticPr fontId="5" type="noConversion"/>
  </si>
  <si>
    <t>자산운용수수료</t>
    <phoneticPr fontId="5" type="noConversion"/>
  </si>
  <si>
    <t>매각수수료</t>
    <phoneticPr fontId="5" type="noConversion"/>
  </si>
  <si>
    <t>부동산매매계약
30일전</t>
    <phoneticPr fontId="5" type="noConversion"/>
  </si>
  <si>
    <t>NH투자증권
부가세 별도</t>
    <phoneticPr fontId="4" type="noConversion"/>
  </si>
  <si>
    <t>부가세 별도</t>
    <phoneticPr fontId="5" type="noConversion"/>
  </si>
  <si>
    <t>스카이펀드서비스
부가세 별도</t>
    <phoneticPr fontId="4" type="noConversion"/>
  </si>
  <si>
    <t>부동산매매계약 체결일 다음날</t>
    <phoneticPr fontId="5" type="noConversion"/>
  </si>
  <si>
    <t>매각결산기의 이익배당일</t>
    <phoneticPr fontId="5" type="noConversion"/>
  </si>
  <si>
    <t xml:space="preserve">부동산매매계약 체결일 </t>
    <phoneticPr fontId="5" type="noConversion"/>
  </si>
  <si>
    <t xml:space="preserve">    보통예금</t>
  </si>
  <si>
    <t xml:space="preserve">    선급법인세</t>
  </si>
  <si>
    <t xml:space="preserve">      선급법인세(법인세할)</t>
  </si>
  <si>
    <t xml:space="preserve">      선급법인세(주민세할)</t>
  </si>
  <si>
    <t>Ⅱ.이익잉여금(결손금)</t>
  </si>
  <si>
    <t xml:space="preserve">  1.처분전이익잉여금(처리전결손금)</t>
  </si>
  <si>
    <t xml:space="preserve">    당기순이익(손실)</t>
  </si>
  <si>
    <t xml:space="preserve">  1.관리보수</t>
  </si>
  <si>
    <t xml:space="preserve">    지급수수료</t>
  </si>
  <si>
    <t xml:space="preserve">      기타지급수수료</t>
  </si>
  <si>
    <t xml:space="preserve">  1.이자수익</t>
  </si>
  <si>
    <t xml:space="preserve">    이자수익</t>
  </si>
  <si>
    <t xml:space="preserve">      이자수익(예금)</t>
  </si>
  <si>
    <t>보통예금</t>
  </si>
  <si>
    <t>일반예금</t>
    <phoneticPr fontId="4" type="noConversion"/>
  </si>
  <si>
    <t>1005-204-455400</t>
  </si>
  <si>
    <t>사업비계좌</t>
    <phoneticPr fontId="4" type="noConversion"/>
  </si>
  <si>
    <t>우리은행</t>
  </si>
  <si>
    <t>우리은행</t>
    <phoneticPr fontId="4" type="noConversion"/>
  </si>
  <si>
    <t>A1010300</t>
  </si>
  <si>
    <t>G1020230</t>
  </si>
  <si>
    <t>지급수수료</t>
  </si>
  <si>
    <t>기타지급수수료</t>
  </si>
  <si>
    <t>공인인증서 수수료</t>
  </si>
  <si>
    <t>기타</t>
  </si>
  <si>
    <t>Ⅰ.유동부채</t>
  </si>
  <si>
    <t xml:space="preserve">  1.미지급비용</t>
  </si>
  <si>
    <t xml:space="preserve">    미지급비용(기타)</t>
  </si>
  <si>
    <t xml:space="preserve">      미지급기타비용</t>
  </si>
  <si>
    <t>부채총계</t>
  </si>
  <si>
    <t xml:space="preserve">  2.세금과공과</t>
  </si>
  <si>
    <t xml:space="preserve">    각종부담금</t>
  </si>
  <si>
    <t xml:space="preserve">      면허세</t>
  </si>
  <si>
    <t>세금과공과</t>
  </si>
  <si>
    <t>각종부담금</t>
  </si>
  <si>
    <t>제2(전)기: 2023년 06월 30일 현재</t>
  </si>
  <si>
    <t>제3(당)기</t>
  </si>
  <si>
    <t>제2(전)기</t>
  </si>
  <si>
    <t xml:space="preserve">    처분전이익잉여금</t>
  </si>
  <si>
    <t>제2(전)기: 2023년 01월 01일 부터 ~ 2023년 06월 30일 까지</t>
  </si>
  <si>
    <t xml:space="preserve">      기타세금</t>
  </si>
  <si>
    <t>2023-08-30</t>
  </si>
  <si>
    <t>2023-08-31</t>
  </si>
  <si>
    <t>G1080309</t>
  </si>
  <si>
    <t>기타세금</t>
  </si>
  <si>
    <t>주민세 사업소분</t>
  </si>
  <si>
    <t>2023-09-16</t>
  </si>
  <si>
    <t>예금이자수령(법인세 10,470 지방세 1,040)</t>
  </si>
  <si>
    <t>A1130101</t>
  </si>
  <si>
    <t>선급법인세</t>
  </si>
  <si>
    <t>선급법인세(법인세할)</t>
  </si>
  <si>
    <t>A1130102</t>
  </si>
  <si>
    <t>선급법인세(주민세할)</t>
  </si>
  <si>
    <t>F2010101</t>
  </si>
  <si>
    <t>이자수익</t>
  </si>
  <si>
    <t>이자수익(예금)</t>
  </si>
  <si>
    <t xml:space="preserve">  3.기타일반관리비</t>
  </si>
  <si>
    <t xml:space="preserve">    기타관리비</t>
  </si>
  <si>
    <t xml:space="preserve">      사무수탁기타비용</t>
  </si>
  <si>
    <t>2023-10-11</t>
  </si>
  <si>
    <t>G1303004</t>
  </si>
  <si>
    <t>기타일반관리비</t>
  </si>
  <si>
    <t>기타관리비</t>
  </si>
  <si>
    <t>사무수탁기타비용</t>
  </si>
  <si>
    <t>사무수탁실비</t>
  </si>
  <si>
    <t>구분</t>
  </si>
  <si>
    <t>코드</t>
  </si>
  <si>
    <t>명칭</t>
  </si>
  <si>
    <t>잔액</t>
  </si>
  <si>
    <t>합계</t>
  </si>
  <si>
    <t/>
  </si>
  <si>
    <t>계정계</t>
  </si>
  <si>
    <t>잔액계</t>
  </si>
  <si>
    <t>사업비계좌</t>
  </si>
  <si>
    <t>00950</t>
  </si>
  <si>
    <t>유동부채</t>
  </si>
  <si>
    <t>미지급비용(기타)</t>
  </si>
  <si>
    <t>미지급기타비용</t>
  </si>
  <si>
    <t>1040416568</t>
  </si>
  <si>
    <t>법무사정미영사무소</t>
  </si>
  <si>
    <t>자본금</t>
  </si>
  <si>
    <t>보통주자본금</t>
  </si>
  <si>
    <t>공통</t>
  </si>
  <si>
    <t>이익잉여금(결손금)</t>
  </si>
  <si>
    <t>처분전이익잉여금(처리전결손금)</t>
  </si>
  <si>
    <t>당기순이익(손실)</t>
  </si>
  <si>
    <t>처분전이익잉여금</t>
  </si>
  <si>
    <t xml:space="preserve">  2.미수수익</t>
  </si>
  <si>
    <t xml:space="preserve">    미수수익(예금등이자)</t>
  </si>
  <si>
    <t xml:space="preserve">  3.선급법인세</t>
  </si>
  <si>
    <t>미수수익</t>
  </si>
  <si>
    <t>미수수익(예금등이자)</t>
  </si>
  <si>
    <t>2023-11-30</t>
  </si>
  <si>
    <t>A1080100</t>
  </si>
  <si>
    <r>
      <rPr>
        <sz val="11"/>
        <rFont val="맑은 고딕"/>
        <family val="3"/>
        <charset val="129"/>
      </rPr>
      <t>예금이자수령</t>
    </r>
    <r>
      <rPr>
        <sz val="11"/>
        <rFont val="Calibri"/>
        <family val="2"/>
      </rPr>
      <t>(</t>
    </r>
    <r>
      <rPr>
        <sz val="11"/>
        <rFont val="맑은 고딕"/>
        <family val="3"/>
        <charset val="129"/>
      </rPr>
      <t>법인세</t>
    </r>
    <r>
      <rPr>
        <sz val="11"/>
        <rFont val="Calibri"/>
        <family val="2"/>
      </rPr>
      <t xml:space="preserve"> 10,470 </t>
    </r>
    <r>
      <rPr>
        <sz val="11"/>
        <rFont val="맑은 고딕"/>
        <family val="3"/>
        <charset val="129"/>
      </rPr>
      <t>지방세</t>
    </r>
    <r>
      <rPr>
        <sz val="11"/>
        <rFont val="Calibri"/>
        <family val="2"/>
      </rPr>
      <t xml:space="preserve"> 1,040)</t>
    </r>
    <phoneticPr fontId="4" type="noConversion"/>
  </si>
  <si>
    <t>이자수익</t>
    <phoneticPr fontId="4" type="noConversion"/>
  </si>
  <si>
    <t>제3(당)기: 2023년 12월 31일 현재</t>
  </si>
  <si>
    <t>제3(당)기: 2023년 07월 01일 부터 ~ 2023년 12월 31일 까지</t>
  </si>
  <si>
    <t>2023-12-16</t>
  </si>
  <si>
    <t>2023-12-31</t>
  </si>
  <si>
    <t>2</t>
  </si>
  <si>
    <t>G1080301</t>
  </si>
  <si>
    <t>면허세</t>
  </si>
  <si>
    <t>변경등기비용_등록세 및 교육세</t>
  </si>
  <si>
    <t>변경등기비용_제증명 외 비용</t>
  </si>
  <si>
    <t>변경등기비용_법무사 보수</t>
  </si>
  <si>
    <t>B1033030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</si>
</sst>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mm&quot;월&quot;\ dd&quot;일&quot;"/>
    <numFmt numFmtId="178" formatCode="###,###_ "/>
  </numFmts>
  <fonts count="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9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0" tint="-4.9989318521683403E-2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8"/>
      <color indexed="8"/>
      <name val="Tahoma"/>
      <family val="2"/>
    </font>
    <font>
      <sz val="11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맑은 고딕"/>
      <family val="3"/>
      <charset val="129"/>
      <scheme val="major"/>
    </font>
    <font>
      <sz val="11"/>
      <name val="Calibri"/>
      <family val="2"/>
    </font>
    <font>
      <b/>
      <sz val="16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  <font>
      <b/>
      <sz val="10"/>
      <color indexed="9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0" tint="-4.9989318521683403E-2"/>
      <name val="맑은 고딕"/>
      <family val="3"/>
      <charset val="129"/>
      <scheme val="major"/>
    </font>
    <font>
      <sz val="10"/>
      <color theme="0" tint="-0.499984740745262"/>
      <name val="맑은 고딕"/>
      <family val="3"/>
      <charset val="129"/>
      <scheme val="major"/>
    </font>
    <font>
      <sz val="11"/>
      <name val="Calibri"/>
      <family val="2"/>
    </font>
    <font>
      <sz val="11"/>
      <name val="Calibri"/>
      <family val="2"/>
    </font>
    <font>
      <sz val="9"/>
      <color rgb="FF272726"/>
      <name val="굴림체"/>
      <family val="3"/>
      <charset val="129"/>
    </font>
    <font>
      <sz val="9"/>
      <color rgb="FFFF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11"/>
      <name val="Calibri"/>
      <charset val="1"/>
    </font>
    <font>
      <sz val="11"/>
      <name val="맑은 고딕"/>
      <family val="3"/>
      <charset val="129"/>
    </font>
    <font>
      <sz val="11"/>
      <name val="Calibri"/>
      <family val="3"/>
      <charset val="129"/>
    </font>
    <font>
      <b/>
      <sz val="14"/>
      <color rgb="FF000000"/>
      <name val="Arial"/>
      <charset val="1"/>
    </font>
    <font>
      <sz val="10"/>
      <color rgb="FF000000"/>
      <name val="Arial"/>
      <charset val="1"/>
    </font>
    <font>
      <b/>
      <sz val="10"/>
      <color rgb="FF000000"/>
      <name val="Arial"/>
      <charset val="1"/>
    </font>
    <font>
      <sz val="10"/>
      <color rgb="FFFF0000"/>
      <name val="Arial"/>
      <charset val="1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A6CAF0"/>
        <bgColor rgb="FFA6CAF0"/>
      </patternFill>
    </fill>
    <fill>
      <patternFill patternType="solid">
        <fgColor rgb="FFE3EBFE"/>
        <bgColor rgb="FFE3EBFE"/>
      </patternFill>
    </fill>
    <fill>
      <patternFill patternType="solid">
        <fgColor rgb="FFD3DAE2"/>
        <bgColor rgb="FFD3DAE2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C9D9E2"/>
        <bgColor rgb="FFC9D9E2"/>
      </patternFill>
    </fill>
    <fill>
      <patternFill patternType="solid">
        <fgColor rgb="FFD2CCE3"/>
        <bgColor rgb="FFD2CCE3"/>
      </patternFill>
    </fill>
    <fill>
      <patternFill patternType="solid">
        <fgColor rgb="FFE2DEED"/>
        <bgColor rgb="FFE2DEED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theme="8" tint="0.59996337778862885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8" tint="0.59996337778862885"/>
      </right>
      <top style="thin">
        <color theme="0"/>
      </top>
      <bottom style="thin">
        <color theme="0"/>
      </bottom>
      <diagonal/>
    </border>
    <border>
      <left style="thin">
        <color theme="8" tint="0.59996337778862885"/>
      </left>
      <right style="thin">
        <color theme="8" tint="0.59996337778862885"/>
      </right>
      <top/>
      <bottom style="thin">
        <color theme="8" tint="0.59996337778862885"/>
      </bottom>
      <diagonal/>
    </border>
    <border>
      <left style="thin">
        <color theme="8" tint="0.59996337778862885"/>
      </left>
      <right style="thin">
        <color theme="8" tint="0.59996337778862885"/>
      </right>
      <top style="thin">
        <color theme="0"/>
      </top>
      <bottom/>
      <diagonal/>
    </border>
    <border>
      <left style="thin">
        <color theme="8" tint="0.59996337778862885"/>
      </left>
      <right style="thin">
        <color theme="8" tint="0.59996337778862885"/>
      </right>
      <top/>
      <bottom/>
      <diagonal/>
    </border>
    <border>
      <left style="thin">
        <color theme="8" tint="0.59996337778862885"/>
      </left>
      <right style="thin">
        <color theme="8" tint="0.59996337778862885"/>
      </right>
      <top style="thin">
        <color theme="8" tint="0.59996337778862885"/>
      </top>
      <bottom style="thin">
        <color theme="8" tint="0.59996337778862885"/>
      </bottom>
      <diagonal/>
    </border>
    <border>
      <left style="thin">
        <color theme="8" tint="0.59996337778862885"/>
      </left>
      <right style="thin">
        <color theme="8" tint="0.59996337778862885"/>
      </right>
      <top style="thin">
        <color theme="8" tint="0.59996337778862885"/>
      </top>
      <bottom/>
      <diagonal/>
    </border>
    <border>
      <left style="thin">
        <color theme="8" tint="0.59996337778862885"/>
      </left>
      <right/>
      <top style="thin">
        <color theme="8" tint="0.59996337778862885"/>
      </top>
      <bottom/>
      <diagonal/>
    </border>
    <border>
      <left style="thin">
        <color theme="8" tint="0.59996337778862885"/>
      </left>
      <right/>
      <top style="thin">
        <color theme="8" tint="0.59996337778862885"/>
      </top>
      <bottom style="thin">
        <color theme="8" tint="0.59996337778862885"/>
      </bottom>
      <diagonal/>
    </border>
    <border>
      <left/>
      <right/>
      <top style="thin">
        <color theme="8" tint="0.59996337778862885"/>
      </top>
      <bottom style="thin">
        <color theme="8" tint="0.59996337778862885"/>
      </bottom>
      <diagonal/>
    </border>
    <border>
      <left/>
      <right style="thin">
        <color theme="8" tint="0.59996337778862885"/>
      </right>
      <top style="thin">
        <color theme="8" tint="0.59996337778862885"/>
      </top>
      <bottom style="thin">
        <color theme="8" tint="0.59996337778862885"/>
      </bottom>
      <diagonal/>
    </border>
    <border>
      <left style="thin">
        <color theme="8" tint="0.59996337778862885"/>
      </left>
      <right/>
      <top/>
      <bottom style="thin">
        <color theme="8" tint="0.59996337778862885"/>
      </bottom>
      <diagonal/>
    </border>
    <border>
      <left/>
      <right/>
      <top/>
      <bottom style="thin">
        <color theme="8" tint="0.59996337778862885"/>
      </bottom>
      <diagonal/>
    </border>
    <border>
      <left/>
      <right style="thin">
        <color theme="8" tint="0.59996337778862885"/>
      </right>
      <top/>
      <bottom style="thin">
        <color theme="8" tint="0.59996337778862885"/>
      </bottom>
      <diagonal/>
    </border>
    <border>
      <left style="thin">
        <color theme="8" tint="0.59996337778862885"/>
      </left>
      <right/>
      <top/>
      <bottom/>
      <diagonal/>
    </border>
    <border>
      <left/>
      <right/>
      <top style="thin">
        <color theme="8" tint="0.59996337778862885"/>
      </top>
      <bottom/>
      <diagonal/>
    </border>
    <border>
      <left/>
      <right style="thin">
        <color theme="0"/>
      </right>
      <top style="thin">
        <color theme="8" tint="0.59996337778862885"/>
      </top>
      <bottom/>
      <diagonal/>
    </border>
    <border>
      <left style="thin">
        <color theme="0"/>
      </left>
      <right style="thin">
        <color theme="0"/>
      </right>
      <top style="thin">
        <color theme="8" tint="0.59996337778862885"/>
      </top>
      <bottom style="thin">
        <color theme="8" tint="0.59996337778862885"/>
      </bottom>
      <diagonal/>
    </border>
    <border>
      <left style="thin">
        <color theme="0"/>
      </left>
      <right style="thin">
        <color theme="8" tint="0.59996337778862885"/>
      </right>
      <top style="thin">
        <color theme="8" tint="0.59996337778862885"/>
      </top>
      <bottom style="thin">
        <color theme="8" tint="0.59996337778862885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2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41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11" fillId="0" borderId="0"/>
    <xf numFmtId="9" fontId="11" fillId="0" borderId="0" applyFont="0" applyFill="0" applyBorder="0" applyAlignment="0" applyProtection="0">
      <alignment vertical="center"/>
    </xf>
    <xf numFmtId="0" fontId="11" fillId="0" borderId="0"/>
    <xf numFmtId="0" fontId="21" fillId="0" borderId="0">
      <alignment vertical="center"/>
    </xf>
    <xf numFmtId="9" fontId="21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11" fillId="0" borderId="0"/>
    <xf numFmtId="0" fontId="31" fillId="0" borderId="0">
      <alignment vertical="center"/>
    </xf>
    <xf numFmtId="0" fontId="32" fillId="0" borderId="0">
      <alignment vertical="center"/>
    </xf>
    <xf numFmtId="0" fontId="36" fillId="0" borderId="0">
      <alignment vertical="center"/>
    </xf>
  </cellStyleXfs>
  <cellXfs count="242">
    <xf numFmtId="0" fontId="0" fillId="0" borderId="0" xfId="0">
      <alignment vertical="center"/>
    </xf>
    <xf numFmtId="0" fontId="3" fillId="0" borderId="0" xfId="3" applyFont="1" applyAlignment="1">
      <alignment vertical="center" wrapText="1"/>
    </xf>
    <xf numFmtId="0" fontId="6" fillId="0" borderId="0" xfId="0" applyFont="1">
      <alignment vertical="center"/>
    </xf>
    <xf numFmtId="41" fontId="7" fillId="0" borderId="0" xfId="1" applyFont="1">
      <alignment vertical="center"/>
    </xf>
    <xf numFmtId="0" fontId="6" fillId="0" borderId="0" xfId="6" applyFont="1">
      <alignment vertical="center"/>
    </xf>
    <xf numFmtId="0" fontId="7" fillId="0" borderId="0" xfId="6" applyFont="1">
      <alignment vertical="center"/>
    </xf>
    <xf numFmtId="0" fontId="8" fillId="0" borderId="0" xfId="0" applyFont="1" applyAlignment="1"/>
    <xf numFmtId="177" fontId="12" fillId="0" borderId="0" xfId="0" applyNumberFormat="1" applyFont="1" applyAlignment="1"/>
    <xf numFmtId="0" fontId="12" fillId="0" borderId="0" xfId="0" applyFont="1" applyAlignment="1"/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8" fillId="4" borderId="0" xfId="0" applyFont="1" applyFill="1" applyAlignment="1"/>
    <xf numFmtId="0" fontId="8" fillId="0" borderId="5" xfId="0" applyFont="1" applyBorder="1" applyAlignment="1"/>
    <xf numFmtId="14" fontId="8" fillId="0" borderId="4" xfId="0" applyNumberFormat="1" applyFont="1" applyBorder="1" applyAlignment="1"/>
    <xf numFmtId="0" fontId="8" fillId="0" borderId="4" xfId="0" applyFont="1" applyBorder="1" applyAlignment="1"/>
    <xf numFmtId="0" fontId="8" fillId="0" borderId="6" xfId="0" applyFont="1" applyBorder="1" applyAlignment="1"/>
    <xf numFmtId="0" fontId="8" fillId="0" borderId="10" xfId="0" applyFont="1" applyBorder="1" applyAlignment="1">
      <alignment horizontal="center"/>
    </xf>
    <xf numFmtId="0" fontId="8" fillId="0" borderId="10" xfId="0" applyFont="1" applyBorder="1" applyAlignment="1"/>
    <xf numFmtId="176" fontId="8" fillId="0" borderId="10" xfId="0" applyNumberFormat="1" applyFont="1" applyBorder="1" applyAlignment="1"/>
    <xf numFmtId="0" fontId="8" fillId="0" borderId="3" xfId="0" applyFont="1" applyBorder="1" applyAlignment="1"/>
    <xf numFmtId="176" fontId="8" fillId="0" borderId="2" xfId="0" applyNumberFormat="1" applyFont="1" applyBorder="1" applyAlignment="1"/>
    <xf numFmtId="0" fontId="0" fillId="0" borderId="0" xfId="0" applyAlignment="1">
      <alignment horizontal="center" vertical="center"/>
    </xf>
    <xf numFmtId="0" fontId="8" fillId="0" borderId="0" xfId="10" applyFont="1"/>
    <xf numFmtId="41" fontId="7" fillId="0" borderId="0" xfId="8" applyFont="1"/>
    <xf numFmtId="41" fontId="7" fillId="0" borderId="0" xfId="8" applyFont="1" applyBorder="1"/>
    <xf numFmtId="0" fontId="8" fillId="0" borderId="7" xfId="10" applyFont="1" applyBorder="1"/>
    <xf numFmtId="41" fontId="7" fillId="0" borderId="7" xfId="8" applyFont="1" applyBorder="1"/>
    <xf numFmtId="9" fontId="7" fillId="0" borderId="7" xfId="11" applyFont="1" applyBorder="1" applyAlignment="1"/>
    <xf numFmtId="41" fontId="8" fillId="0" borderId="0" xfId="10" applyNumberFormat="1" applyFont="1"/>
    <xf numFmtId="9" fontId="7" fillId="0" borderId="0" xfId="2" applyFont="1" applyBorder="1" applyAlignment="1"/>
    <xf numFmtId="0" fontId="13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8" fillId="0" borderId="2" xfId="0" applyFont="1" applyBorder="1" applyAlignment="1">
      <alignment horizontal="center"/>
    </xf>
    <xf numFmtId="41" fontId="0" fillId="0" borderId="0" xfId="1" applyFont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center" vertical="center"/>
    </xf>
    <xf numFmtId="176" fontId="0" fillId="0" borderId="1" xfId="0" applyNumberFormat="1" applyBorder="1">
      <alignment vertical="center"/>
    </xf>
    <xf numFmtId="41" fontId="14" fillId="0" borderId="0" xfId="1" applyFont="1">
      <alignment vertical="center"/>
    </xf>
    <xf numFmtId="41" fontId="6" fillId="0" borderId="0" xfId="1" applyFont="1">
      <alignment vertical="center"/>
    </xf>
    <xf numFmtId="14" fontId="15" fillId="3" borderId="0" xfId="0" applyNumberFormat="1" applyFont="1" applyFill="1" applyAlignment="1">
      <alignment horizontal="center"/>
    </xf>
    <xf numFmtId="49" fontId="0" fillId="0" borderId="0" xfId="0" applyNumberFormat="1">
      <alignment vertical="center"/>
    </xf>
    <xf numFmtId="0" fontId="0" fillId="5" borderId="7" xfId="0" applyFill="1" applyBorder="1" applyAlignment="1">
      <alignment horizontal="centerContinuous" vertical="center"/>
    </xf>
    <xf numFmtId="49" fontId="0" fillId="0" borderId="7" xfId="0" applyNumberFormat="1" applyBorder="1">
      <alignment vertical="center"/>
    </xf>
    <xf numFmtId="14" fontId="7" fillId="0" borderId="0" xfId="6" applyNumberFormat="1" applyFont="1">
      <alignment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14" fontId="17" fillId="0" borderId="0" xfId="0" applyNumberFormat="1" applyFont="1" applyAlignment="1">
      <alignment horizontal="right" vertical="center"/>
    </xf>
    <xf numFmtId="0" fontId="16" fillId="4" borderId="1" xfId="0" applyFont="1" applyFill="1" applyBorder="1" applyAlignment="1">
      <alignment horizontal="center" vertical="center"/>
    </xf>
    <xf numFmtId="14" fontId="16" fillId="4" borderId="1" xfId="0" applyNumberFormat="1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41" fontId="16" fillId="5" borderId="1" xfId="0" applyNumberFormat="1" applyFont="1" applyFill="1" applyBorder="1" applyAlignment="1">
      <alignment horizontal="center" vertical="center"/>
    </xf>
    <xf numFmtId="14" fontId="16" fillId="5" borderId="1" xfId="0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41" fontId="16" fillId="0" borderId="1" xfId="0" applyNumberFormat="1" applyFont="1" applyBorder="1" applyAlignment="1">
      <alignment horizontal="center" vertical="center"/>
    </xf>
    <xf numFmtId="14" fontId="16" fillId="0" borderId="1" xfId="0" applyNumberFormat="1" applyFont="1" applyBorder="1" applyAlignment="1">
      <alignment horizontal="center" vertical="center"/>
    </xf>
    <xf numFmtId="41" fontId="16" fillId="4" borderId="1" xfId="0" applyNumberFormat="1" applyFont="1" applyFill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1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14" fontId="6" fillId="0" borderId="0" xfId="6" applyNumberFormat="1" applyFont="1" applyAlignment="1">
      <alignment horizontal="center" vertical="center"/>
    </xf>
    <xf numFmtId="14" fontId="7" fillId="0" borderId="0" xfId="6" applyNumberFormat="1" applyFont="1" applyAlignment="1">
      <alignment horizontal="center" vertical="center"/>
    </xf>
    <xf numFmtId="14" fontId="0" fillId="5" borderId="7" xfId="0" applyNumberFormat="1" applyFill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41" fontId="0" fillId="5" borderId="7" xfId="1" applyFont="1" applyFill="1" applyBorder="1" applyAlignment="1">
      <alignment horizontal="centerContinuous" vertical="center"/>
    </xf>
    <xf numFmtId="41" fontId="0" fillId="0" borderId="16" xfId="1" applyFont="1" applyFill="1" applyBorder="1" applyAlignment="1">
      <alignment horizontal="left" vertical="center"/>
    </xf>
    <xf numFmtId="41" fontId="0" fillId="0" borderId="7" xfId="1" applyFont="1" applyFill="1" applyBorder="1" applyAlignment="1">
      <alignment horizontal="left" vertical="center"/>
    </xf>
    <xf numFmtId="41" fontId="0" fillId="0" borderId="0" xfId="1" applyFont="1" applyBorder="1">
      <alignment vertical="center"/>
    </xf>
    <xf numFmtId="41" fontId="0" fillId="0" borderId="7" xfId="1" applyFont="1" applyBorder="1">
      <alignment vertical="center"/>
    </xf>
    <xf numFmtId="177" fontId="19" fillId="0" borderId="0" xfId="0" applyNumberFormat="1" applyFont="1" applyAlignment="1"/>
    <xf numFmtId="49" fontId="0" fillId="0" borderId="0" xfId="0" applyNumberFormat="1" applyAlignment="1">
      <alignment horizontal="center" vertical="center"/>
    </xf>
    <xf numFmtId="0" fontId="20" fillId="0" borderId="0" xfId="4" applyFont="1" applyAlignment="1">
      <alignment vertical="center"/>
    </xf>
    <xf numFmtId="43" fontId="0" fillId="0" borderId="0" xfId="0" applyNumberFormat="1">
      <alignment vertical="center"/>
    </xf>
    <xf numFmtId="0" fontId="0" fillId="0" borderId="7" xfId="0" applyBorder="1">
      <alignment vertical="center"/>
    </xf>
    <xf numFmtId="176" fontId="0" fillId="0" borderId="0" xfId="0" applyNumberFormat="1">
      <alignment vertical="center"/>
    </xf>
    <xf numFmtId="0" fontId="0" fillId="6" borderId="1" xfId="0" applyFill="1" applyBorder="1" applyAlignment="1">
      <alignment horizontal="centerContinuous" vertical="center"/>
    </xf>
    <xf numFmtId="178" fontId="0" fillId="0" borderId="0" xfId="0" applyNumberFormat="1">
      <alignment vertical="center"/>
    </xf>
    <xf numFmtId="0" fontId="23" fillId="0" borderId="0" xfId="16" applyFont="1">
      <alignment vertical="center"/>
    </xf>
    <xf numFmtId="0" fontId="23" fillId="0" borderId="0" xfId="16" applyFont="1" applyAlignment="1">
      <alignment horizontal="center" vertical="center"/>
    </xf>
    <xf numFmtId="14" fontId="23" fillId="0" borderId="0" xfId="16" applyNumberFormat="1" applyFont="1">
      <alignment vertical="center"/>
    </xf>
    <xf numFmtId="0" fontId="23" fillId="9" borderId="23" xfId="16" applyFont="1" applyFill="1" applyBorder="1" applyAlignment="1">
      <alignment horizontal="center" vertical="center"/>
    </xf>
    <xf numFmtId="0" fontId="23" fillId="9" borderId="24" xfId="16" applyFont="1" applyFill="1" applyBorder="1" applyAlignment="1">
      <alignment horizontal="center" vertical="center"/>
    </xf>
    <xf numFmtId="0" fontId="23" fillId="9" borderId="25" xfId="16" applyFont="1" applyFill="1" applyBorder="1" applyAlignment="1">
      <alignment horizontal="center" vertical="center"/>
    </xf>
    <xf numFmtId="49" fontId="23" fillId="0" borderId="27" xfId="16" applyNumberFormat="1" applyFont="1" applyBorder="1" applyAlignment="1">
      <alignment horizontal="center" vertical="center"/>
    </xf>
    <xf numFmtId="49" fontId="23" fillId="0" borderId="26" xfId="16" applyNumberFormat="1" applyFont="1" applyBorder="1">
      <alignment vertical="center"/>
    </xf>
    <xf numFmtId="3" fontId="23" fillId="0" borderId="26" xfId="16" applyNumberFormat="1" applyFont="1" applyBorder="1">
      <alignment vertical="center"/>
    </xf>
    <xf numFmtId="0" fontId="23" fillId="0" borderId="26" xfId="16" applyFont="1" applyBorder="1">
      <alignment vertical="center"/>
    </xf>
    <xf numFmtId="3" fontId="23" fillId="8" borderId="29" xfId="16" applyNumberFormat="1" applyFont="1" applyFill="1" applyBorder="1">
      <alignment vertical="center"/>
    </xf>
    <xf numFmtId="0" fontId="23" fillId="8" borderId="29" xfId="16" applyFont="1" applyFill="1" applyBorder="1">
      <alignment vertical="center"/>
    </xf>
    <xf numFmtId="3" fontId="23" fillId="0" borderId="0" xfId="16" applyNumberFormat="1" applyFont="1">
      <alignment vertical="center"/>
    </xf>
    <xf numFmtId="49" fontId="23" fillId="0" borderId="31" xfId="16" applyNumberFormat="1" applyFont="1" applyBorder="1" applyAlignment="1">
      <alignment horizontal="center" vertical="center"/>
    </xf>
    <xf numFmtId="0" fontId="23" fillId="0" borderId="36" xfId="16" applyFont="1" applyBorder="1">
      <alignment vertical="center"/>
    </xf>
    <xf numFmtId="0" fontId="23" fillId="0" borderId="37" xfId="16" applyFont="1" applyBorder="1">
      <alignment vertical="center"/>
    </xf>
    <xf numFmtId="49" fontId="23" fillId="0" borderId="38" xfId="16" applyNumberFormat="1" applyFont="1" applyBorder="1" applyAlignment="1">
      <alignment horizontal="center" vertical="center"/>
    </xf>
    <xf numFmtId="3" fontId="23" fillId="9" borderId="41" xfId="16" applyNumberFormat="1" applyFont="1" applyFill="1" applyBorder="1">
      <alignment vertical="center"/>
    </xf>
    <xf numFmtId="0" fontId="23" fillId="9" borderId="0" xfId="16" applyFont="1" applyFill="1">
      <alignment vertical="center"/>
    </xf>
    <xf numFmtId="3" fontId="23" fillId="10" borderId="0" xfId="16" applyNumberFormat="1" applyFont="1" applyFill="1">
      <alignment vertical="center"/>
    </xf>
    <xf numFmtId="49" fontId="23" fillId="0" borderId="26" xfId="16" applyNumberFormat="1" applyFont="1" applyBorder="1" applyAlignment="1">
      <alignment horizontal="center" vertical="center"/>
    </xf>
    <xf numFmtId="49" fontId="23" fillId="0" borderId="36" xfId="16" applyNumberFormat="1" applyFont="1" applyBorder="1">
      <alignment vertical="center"/>
    </xf>
    <xf numFmtId="49" fontId="23" fillId="0" borderId="37" xfId="16" applyNumberFormat="1" applyFont="1" applyBorder="1">
      <alignment vertical="center"/>
    </xf>
    <xf numFmtId="0" fontId="23" fillId="9" borderId="42" xfId="16" applyFont="1" applyFill="1" applyBorder="1">
      <alignment vertical="center"/>
    </xf>
    <xf numFmtId="49" fontId="24" fillId="13" borderId="50" xfId="21" applyNumberFormat="1" applyFill="1" applyBorder="1" applyAlignment="1">
      <alignment horizontal="center" vertical="center" wrapText="1"/>
    </xf>
    <xf numFmtId="49" fontId="24" fillId="13" borderId="45" xfId="21" applyNumberFormat="1" applyFill="1" applyBorder="1" applyAlignment="1">
      <alignment horizontal="center" vertical="center" wrapText="1"/>
    </xf>
    <xf numFmtId="49" fontId="26" fillId="0" borderId="0" xfId="0" applyNumberFormat="1" applyFont="1" applyAlignment="1">
      <alignment horizontal="center" vertical="center"/>
    </xf>
    <xf numFmtId="49" fontId="26" fillId="0" borderId="0" xfId="0" applyNumberFormat="1" applyFont="1">
      <alignment vertical="center"/>
    </xf>
    <xf numFmtId="178" fontId="26" fillId="0" borderId="0" xfId="0" applyNumberFormat="1" applyFont="1">
      <alignment vertical="center"/>
    </xf>
    <xf numFmtId="14" fontId="0" fillId="0" borderId="0" xfId="0" applyNumberFormat="1">
      <alignment vertical="center"/>
    </xf>
    <xf numFmtId="0" fontId="27" fillId="7" borderId="52" xfId="22" applyFont="1" applyFill="1" applyBorder="1" applyAlignment="1">
      <alignment horizontal="center"/>
    </xf>
    <xf numFmtId="0" fontId="27" fillId="7" borderId="53" xfId="22" applyFont="1" applyFill="1" applyBorder="1" applyAlignment="1">
      <alignment horizontal="center"/>
    </xf>
    <xf numFmtId="14" fontId="29" fillId="0" borderId="55" xfId="22" applyNumberFormat="1" applyFont="1" applyBorder="1" applyAlignment="1">
      <alignment horizontal="center"/>
    </xf>
    <xf numFmtId="14" fontId="29" fillId="0" borderId="55" xfId="22" applyNumberFormat="1" applyFont="1" applyBorder="1"/>
    <xf numFmtId="0" fontId="29" fillId="0" borderId="55" xfId="22" applyFont="1" applyBorder="1" applyAlignment="1">
      <alignment horizontal="center"/>
    </xf>
    <xf numFmtId="41" fontId="29" fillId="0" borderId="55" xfId="8" applyFont="1" applyFill="1" applyBorder="1"/>
    <xf numFmtId="14" fontId="29" fillId="0" borderId="9" xfId="22" applyNumberFormat="1" applyFont="1" applyBorder="1" applyAlignment="1">
      <alignment horizontal="center"/>
    </xf>
    <xf numFmtId="14" fontId="29" fillId="0" borderId="9" xfId="22" applyNumberFormat="1" applyFont="1" applyBorder="1"/>
    <xf numFmtId="0" fontId="29" fillId="0" borderId="9" xfId="22" applyFont="1" applyBorder="1" applyAlignment="1">
      <alignment horizontal="center"/>
    </xf>
    <xf numFmtId="41" fontId="29" fillId="0" borderId="9" xfId="8" applyFont="1" applyBorder="1"/>
    <xf numFmtId="3" fontId="29" fillId="0" borderId="9" xfId="22" applyNumberFormat="1" applyFont="1" applyBorder="1" applyAlignment="1">
      <alignment horizontal="center"/>
    </xf>
    <xf numFmtId="14" fontId="29" fillId="0" borderId="12" xfId="22" applyNumberFormat="1" applyFont="1" applyBorder="1" applyAlignment="1">
      <alignment horizontal="center"/>
    </xf>
    <xf numFmtId="14" fontId="29" fillId="0" borderId="12" xfId="22" applyNumberFormat="1" applyFont="1" applyBorder="1"/>
    <xf numFmtId="0" fontId="29" fillId="0" borderId="12" xfId="22" applyFont="1" applyBorder="1" applyAlignment="1">
      <alignment horizontal="center"/>
    </xf>
    <xf numFmtId="41" fontId="29" fillId="0" borderId="12" xfId="8" applyFont="1" applyBorder="1"/>
    <xf numFmtId="3" fontId="29" fillId="0" borderId="12" xfId="22" applyNumberFormat="1" applyFont="1" applyBorder="1" applyAlignment="1">
      <alignment horizontal="center"/>
    </xf>
    <xf numFmtId="14" fontId="29" fillId="0" borderId="11" xfId="22" applyNumberFormat="1" applyFont="1" applyBorder="1" applyAlignment="1">
      <alignment horizontal="center"/>
    </xf>
    <xf numFmtId="14" fontId="29" fillId="0" borderId="11" xfId="22" applyNumberFormat="1" applyFont="1" applyBorder="1"/>
    <xf numFmtId="0" fontId="29" fillId="0" borderId="11" xfId="22" applyFont="1" applyBorder="1" applyAlignment="1">
      <alignment horizontal="center"/>
    </xf>
    <xf numFmtId="41" fontId="29" fillId="0" borderId="11" xfId="8" applyFont="1" applyBorder="1"/>
    <xf numFmtId="3" fontId="29" fillId="0" borderId="11" xfId="22" applyNumberFormat="1" applyFont="1" applyBorder="1" applyAlignment="1">
      <alignment horizontal="center"/>
    </xf>
    <xf numFmtId="14" fontId="29" fillId="0" borderId="21" xfId="22" applyNumberFormat="1" applyFont="1" applyBorder="1" applyAlignment="1">
      <alignment horizontal="center"/>
    </xf>
    <xf numFmtId="14" fontId="29" fillId="0" borderId="21" xfId="22" applyNumberFormat="1" applyFont="1" applyBorder="1"/>
    <xf numFmtId="0" fontId="29" fillId="0" borderId="21" xfId="22" applyFont="1" applyBorder="1" applyAlignment="1">
      <alignment horizontal="center"/>
    </xf>
    <xf numFmtId="41" fontId="29" fillId="0" borderId="21" xfId="8" applyFont="1" applyBorder="1"/>
    <xf numFmtId="3" fontId="29" fillId="0" borderId="21" xfId="22" applyNumberFormat="1" applyFont="1" applyBorder="1" applyAlignment="1">
      <alignment horizontal="center"/>
    </xf>
    <xf numFmtId="14" fontId="29" fillId="0" borderId="8" xfId="22" applyNumberFormat="1" applyFont="1" applyBorder="1" applyAlignment="1">
      <alignment horizontal="center"/>
    </xf>
    <xf numFmtId="14" fontId="29" fillId="0" borderId="8" xfId="22" applyNumberFormat="1" applyFont="1" applyBorder="1"/>
    <xf numFmtId="0" fontId="29" fillId="0" borderId="8" xfId="22" applyFont="1" applyBorder="1" applyAlignment="1">
      <alignment horizontal="center"/>
    </xf>
    <xf numFmtId="41" fontId="29" fillId="0" borderId="8" xfId="8" applyFont="1" applyBorder="1"/>
    <xf numFmtId="3" fontId="29" fillId="0" borderId="8" xfId="22" applyNumberFormat="1" applyFont="1" applyBorder="1" applyAlignment="1">
      <alignment horizontal="center"/>
    </xf>
    <xf numFmtId="0" fontId="0" fillId="14" borderId="0" xfId="0" applyFill="1">
      <alignment vertical="center"/>
    </xf>
    <xf numFmtId="0" fontId="9" fillId="3" borderId="0" xfId="0" applyFont="1" applyFill="1" applyAlignment="1">
      <alignment wrapText="1"/>
    </xf>
    <xf numFmtId="177" fontId="19" fillId="0" borderId="0" xfId="0" applyNumberFormat="1" applyFont="1" applyAlignment="1">
      <alignment wrapText="1"/>
    </xf>
    <xf numFmtId="41" fontId="29" fillId="0" borderId="8" xfId="8" applyFont="1" applyFill="1" applyBorder="1"/>
    <xf numFmtId="0" fontId="9" fillId="3" borderId="64" xfId="0" applyFont="1" applyFill="1" applyBorder="1" applyAlignment="1"/>
    <xf numFmtId="14" fontId="9" fillId="3" borderId="65" xfId="0" applyNumberFormat="1" applyFont="1" applyFill="1" applyBorder="1" applyAlignment="1">
      <alignment horizontal="center"/>
    </xf>
    <xf numFmtId="0" fontId="9" fillId="3" borderId="66" xfId="0" applyFont="1" applyFill="1" applyBorder="1" applyAlignment="1"/>
    <xf numFmtId="14" fontId="9" fillId="3" borderId="67" xfId="0" applyNumberFormat="1" applyFont="1" applyFill="1" applyBorder="1" applyAlignment="1">
      <alignment horizontal="center"/>
    </xf>
    <xf numFmtId="0" fontId="9" fillId="3" borderId="68" xfId="0" applyFont="1" applyFill="1" applyBorder="1" applyAlignment="1"/>
    <xf numFmtId="14" fontId="9" fillId="3" borderId="69" xfId="0" applyNumberFormat="1" applyFont="1" applyFill="1" applyBorder="1" applyAlignment="1">
      <alignment horizontal="center"/>
    </xf>
    <xf numFmtId="3" fontId="0" fillId="2" borderId="0" xfId="0" applyNumberFormat="1" applyFill="1">
      <alignment vertical="center"/>
    </xf>
    <xf numFmtId="49" fontId="24" fillId="0" borderId="49" xfId="21" applyNumberFormat="1" applyBorder="1" applyAlignment="1">
      <alignment horizontal="center" vertical="center" wrapText="1"/>
    </xf>
    <xf numFmtId="49" fontId="24" fillId="0" borderId="48" xfId="21" applyNumberFormat="1" applyBorder="1" applyAlignment="1">
      <alignment horizontal="center" vertical="center" wrapText="1"/>
    </xf>
    <xf numFmtId="49" fontId="24" fillId="0" borderId="48" xfId="21" applyNumberFormat="1" applyBorder="1" applyAlignment="1">
      <alignment horizontal="left" vertical="center" wrapText="1"/>
    </xf>
    <xf numFmtId="3" fontId="24" fillId="0" borderId="48" xfId="21" applyNumberFormat="1" applyBorder="1" applyAlignment="1">
      <alignment horizontal="right" vertical="center" wrapText="1"/>
    </xf>
    <xf numFmtId="49" fontId="36" fillId="0" borderId="49" xfId="25" applyNumberFormat="1" applyBorder="1" applyAlignment="1">
      <alignment horizontal="center" vertical="center" wrapText="1"/>
    </xf>
    <xf numFmtId="49" fontId="36" fillId="0" borderId="48" xfId="25" applyNumberFormat="1" applyBorder="1" applyAlignment="1">
      <alignment horizontal="center" vertical="center" wrapText="1"/>
    </xf>
    <xf numFmtId="49" fontId="36" fillId="0" borderId="48" xfId="25" applyNumberFormat="1" applyBorder="1" applyAlignment="1">
      <alignment horizontal="left" vertical="center" wrapText="1"/>
    </xf>
    <xf numFmtId="3" fontId="36" fillId="0" borderId="48" xfId="25" applyNumberFormat="1" applyBorder="1" applyAlignment="1">
      <alignment horizontal="right" vertical="center" wrapText="1"/>
    </xf>
    <xf numFmtId="49" fontId="38" fillId="0" borderId="48" xfId="21" applyNumberFormat="1" applyFont="1" applyBorder="1" applyAlignment="1">
      <alignment horizontal="left" vertical="center" wrapText="1"/>
    </xf>
    <xf numFmtId="49" fontId="37" fillId="0" borderId="48" xfId="25" applyNumberFormat="1" applyFont="1" applyBorder="1" applyAlignment="1">
      <alignment horizontal="left" vertical="center" wrapText="1"/>
    </xf>
    <xf numFmtId="0" fontId="23" fillId="0" borderId="30" xfId="16" applyFont="1" applyBorder="1" applyAlignment="1">
      <alignment horizontal="center" vertical="center"/>
    </xf>
    <xf numFmtId="0" fontId="23" fillId="0" borderId="28" xfId="16" applyFont="1" applyBorder="1" applyAlignment="1">
      <alignment horizontal="center" vertical="center"/>
    </xf>
    <xf numFmtId="0" fontId="23" fillId="0" borderId="26" xfId="16" applyFont="1" applyBorder="1" applyAlignment="1">
      <alignment horizontal="center" vertical="center"/>
    </xf>
    <xf numFmtId="49" fontId="23" fillId="0" borderId="31" xfId="16" applyNumberFormat="1" applyFont="1" applyBorder="1" applyAlignment="1">
      <alignment horizontal="center" vertical="center"/>
    </xf>
    <xf numFmtId="49" fontId="23" fillId="0" borderId="35" xfId="16" applyNumberFormat="1" applyFont="1" applyBorder="1" applyAlignment="1">
      <alignment horizontal="center" vertical="center"/>
    </xf>
    <xf numFmtId="0" fontId="23" fillId="8" borderId="32" xfId="16" applyFont="1" applyFill="1" applyBorder="1" applyAlignment="1">
      <alignment horizontal="center" vertical="center"/>
    </xf>
    <xf numFmtId="0" fontId="23" fillId="8" borderId="33" xfId="16" applyFont="1" applyFill="1" applyBorder="1" applyAlignment="1">
      <alignment horizontal="center" vertical="center"/>
    </xf>
    <xf numFmtId="0" fontId="23" fillId="8" borderId="34" xfId="16" applyFont="1" applyFill="1" applyBorder="1" applyAlignment="1">
      <alignment horizontal="center" vertical="center"/>
    </xf>
    <xf numFmtId="0" fontId="23" fillId="9" borderId="39" xfId="16" applyFont="1" applyFill="1" applyBorder="1" applyAlignment="1">
      <alignment horizontal="center" vertical="center"/>
    </xf>
    <xf numFmtId="0" fontId="23" fillId="9" borderId="40" xfId="16" applyFont="1" applyFill="1" applyBorder="1" applyAlignment="1">
      <alignment horizontal="center" vertical="center"/>
    </xf>
    <xf numFmtId="49" fontId="23" fillId="0" borderId="38" xfId="16" applyNumberFormat="1" applyFont="1" applyBorder="1" applyAlignment="1">
      <alignment horizontal="center" vertical="center"/>
    </xf>
    <xf numFmtId="0" fontId="25" fillId="0" borderId="20" xfId="16" applyFont="1" applyBorder="1" applyAlignment="1">
      <alignment horizontal="center" vertical="center"/>
    </xf>
    <xf numFmtId="0" fontId="23" fillId="0" borderId="29" xfId="16" applyFont="1" applyBorder="1" applyAlignment="1">
      <alignment horizontal="center" vertical="center"/>
    </xf>
    <xf numFmtId="0" fontId="23" fillId="8" borderId="29" xfId="16" applyFont="1" applyFill="1" applyBorder="1" applyAlignment="1">
      <alignment horizontal="center" vertical="center"/>
    </xf>
    <xf numFmtId="0" fontId="23" fillId="0" borderId="31" xfId="16" applyFont="1" applyBorder="1" applyAlignment="1">
      <alignment horizontal="center" vertical="center"/>
    </xf>
    <xf numFmtId="0" fontId="23" fillId="0" borderId="35" xfId="16" applyFont="1" applyBorder="1" applyAlignment="1">
      <alignment horizontal="center" vertical="center"/>
    </xf>
    <xf numFmtId="49" fontId="23" fillId="0" borderId="30" xfId="16" applyNumberFormat="1" applyFont="1" applyBorder="1" applyAlignment="1">
      <alignment horizontal="center" vertical="center"/>
    </xf>
    <xf numFmtId="49" fontId="23" fillId="0" borderId="28" xfId="16" applyNumberFormat="1" applyFont="1" applyBorder="1" applyAlignment="1">
      <alignment horizontal="center" vertical="center"/>
    </xf>
    <xf numFmtId="0" fontId="28" fillId="0" borderId="58" xfId="22" applyFont="1" applyBorder="1" applyAlignment="1">
      <alignment horizontal="center" vertical="center"/>
    </xf>
    <xf numFmtId="0" fontId="28" fillId="0" borderId="62" xfId="22" applyFont="1" applyBorder="1" applyAlignment="1">
      <alignment horizontal="center" vertical="center"/>
    </xf>
    <xf numFmtId="0" fontId="29" fillId="0" borderId="8" xfId="22" applyFont="1" applyBorder="1" applyAlignment="1">
      <alignment horizontal="center" vertical="center"/>
    </xf>
    <xf numFmtId="0" fontId="29" fillId="0" borderId="9" xfId="22" applyFont="1" applyBorder="1" applyAlignment="1">
      <alignment horizontal="center" vertical="center"/>
    </xf>
    <xf numFmtId="0" fontId="30" fillId="0" borderId="18" xfId="22" applyFont="1" applyBorder="1" applyAlignment="1">
      <alignment horizontal="center" vertical="center"/>
    </xf>
    <xf numFmtId="14" fontId="30" fillId="0" borderId="59" xfId="22" applyNumberFormat="1" applyFont="1" applyBorder="1" applyAlignment="1">
      <alignment horizontal="center" vertical="center"/>
    </xf>
    <xf numFmtId="0" fontId="30" fillId="0" borderId="59" xfId="22" applyFont="1" applyBorder="1" applyAlignment="1">
      <alignment horizontal="center" vertical="center"/>
    </xf>
    <xf numFmtId="0" fontId="29" fillId="0" borderId="12" xfId="22" applyFont="1" applyBorder="1" applyAlignment="1">
      <alignment horizontal="center" vertical="center"/>
    </xf>
    <xf numFmtId="0" fontId="30" fillId="0" borderId="17" xfId="22" applyFont="1" applyBorder="1" applyAlignment="1">
      <alignment horizontal="center" vertical="center"/>
    </xf>
    <xf numFmtId="14" fontId="30" fillId="0" borderId="60" xfId="22" applyNumberFormat="1" applyFont="1" applyBorder="1" applyAlignment="1">
      <alignment horizontal="center" vertical="center"/>
    </xf>
    <xf numFmtId="0" fontId="29" fillId="0" borderId="11" xfId="22" applyFont="1" applyBorder="1" applyAlignment="1">
      <alignment horizontal="center" vertical="center"/>
    </xf>
    <xf numFmtId="0" fontId="30" fillId="0" borderId="19" xfId="22" applyFont="1" applyBorder="1" applyAlignment="1">
      <alignment horizontal="center" vertical="center"/>
    </xf>
    <xf numFmtId="0" fontId="30" fillId="0" borderId="61" xfId="22" applyFont="1" applyBorder="1" applyAlignment="1">
      <alignment horizontal="center" vertical="center"/>
    </xf>
    <xf numFmtId="0" fontId="29" fillId="0" borderId="21" xfId="22" applyFont="1" applyBorder="1" applyAlignment="1">
      <alignment horizontal="center" vertical="center"/>
    </xf>
    <xf numFmtId="0" fontId="30" fillId="0" borderId="22" xfId="22" applyFont="1" applyBorder="1" applyAlignment="1">
      <alignment horizontal="center" vertical="center"/>
    </xf>
    <xf numFmtId="0" fontId="30" fillId="0" borderId="63" xfId="22" applyFont="1" applyBorder="1" applyAlignment="1">
      <alignment horizontal="center" vertical="center"/>
    </xf>
    <xf numFmtId="0" fontId="30" fillId="0" borderId="56" xfId="22" applyFont="1" applyBorder="1" applyAlignment="1">
      <alignment horizontal="center" vertical="center"/>
    </xf>
    <xf numFmtId="14" fontId="30" fillId="0" borderId="57" xfId="22" applyNumberFormat="1" applyFont="1" applyBorder="1" applyAlignment="1">
      <alignment horizontal="center" vertical="center"/>
    </xf>
    <xf numFmtId="0" fontId="27" fillId="7" borderId="51" xfId="22" applyFont="1" applyFill="1" applyBorder="1" applyAlignment="1">
      <alignment horizontal="center"/>
    </xf>
    <xf numFmtId="0" fontId="27" fillId="7" borderId="52" xfId="22" applyFont="1" applyFill="1" applyBorder="1" applyAlignment="1">
      <alignment horizontal="center"/>
    </xf>
    <xf numFmtId="0" fontId="29" fillId="0" borderId="55" xfId="22" applyFont="1" applyBorder="1" applyAlignment="1">
      <alignment horizontal="center" vertical="center"/>
    </xf>
    <xf numFmtId="0" fontId="28" fillId="0" borderId="54" xfId="22" applyFont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6" fillId="4" borderId="13" xfId="0" applyFont="1" applyFill="1" applyBorder="1" applyAlignment="1">
      <alignment horizontal="center" vertical="center"/>
    </xf>
    <xf numFmtId="0" fontId="16" fillId="4" borderId="14" xfId="0" applyFont="1" applyFill="1" applyBorder="1" applyAlignment="1">
      <alignment horizontal="center" vertical="center"/>
    </xf>
    <xf numFmtId="0" fontId="16" fillId="4" borderId="15" xfId="0" applyFont="1" applyFill="1" applyBorder="1" applyAlignment="1">
      <alignment horizontal="center" vertical="center"/>
    </xf>
    <xf numFmtId="49" fontId="39" fillId="11" borderId="43" xfId="25" applyNumberFormat="1" applyFont="1" applyFill="1" applyBorder="1" applyAlignment="1">
      <alignment horizontal="center" vertical="center" wrapText="1"/>
    </xf>
    <xf numFmtId="49" fontId="40" fillId="0" borderId="49" xfId="25" applyNumberFormat="1" applyFont="1" applyBorder="1" applyAlignment="1">
      <alignment horizontal="left" vertical="center" wrapText="1"/>
    </xf>
    <xf numFmtId="49" fontId="40" fillId="0" borderId="48" xfId="25" applyNumberFormat="1" applyFont="1" applyBorder="1" applyAlignment="1">
      <alignment horizontal="right" vertical="center" wrapText="1"/>
    </xf>
    <xf numFmtId="49" fontId="40" fillId="12" borderId="49" xfId="25" applyNumberFormat="1" applyFont="1" applyFill="1" applyBorder="1" applyAlignment="1">
      <alignment horizontal="center" vertical="center" wrapText="1"/>
    </xf>
    <xf numFmtId="49" fontId="41" fillId="0" borderId="49" xfId="25" applyNumberFormat="1" applyFont="1" applyBorder="1" applyAlignment="1">
      <alignment horizontal="left" vertical="center" wrapText="1"/>
    </xf>
    <xf numFmtId="3" fontId="40" fillId="0" borderId="48" xfId="25" applyNumberFormat="1" applyFont="1" applyBorder="1" applyAlignment="1">
      <alignment horizontal="right" vertical="center" wrapText="1"/>
    </xf>
    <xf numFmtId="3" fontId="42" fillId="0" borderId="48" xfId="25" applyNumberFormat="1" applyFont="1" applyBorder="1" applyAlignment="1">
      <alignment horizontal="right" vertical="center" wrapText="1"/>
    </xf>
    <xf numFmtId="49" fontId="39" fillId="0" borderId="44" xfId="25" applyNumberFormat="1" applyFont="1" applyBorder="1" applyAlignment="1">
      <alignment horizontal="center" vertical="center" wrapText="1"/>
    </xf>
    <xf numFmtId="49" fontId="39" fillId="0" borderId="45" xfId="25" applyNumberFormat="1" applyFont="1" applyBorder="1" applyAlignment="1">
      <alignment horizontal="center" vertical="center" wrapText="1"/>
    </xf>
    <xf numFmtId="49" fontId="40" fillId="0" borderId="46" xfId="25" applyNumberFormat="1" applyFont="1" applyBorder="1" applyAlignment="1">
      <alignment horizontal="center" vertical="center" wrapText="1"/>
    </xf>
    <xf numFmtId="49" fontId="40" fillId="0" borderId="47" xfId="25" applyNumberFormat="1" applyFont="1" applyBorder="1" applyAlignment="1">
      <alignment horizontal="center" vertical="center" wrapText="1"/>
    </xf>
    <xf numFmtId="49" fontId="40" fillId="0" borderId="48" xfId="25" applyNumberFormat="1" applyFont="1" applyBorder="1" applyAlignment="1">
      <alignment horizontal="center" vertical="center" wrapText="1"/>
    </xf>
    <xf numFmtId="49" fontId="40" fillId="12" borderId="47" xfId="25" applyNumberFormat="1" applyFont="1" applyFill="1" applyBorder="1" applyAlignment="1">
      <alignment horizontal="center" vertical="center" wrapText="1"/>
    </xf>
    <xf numFmtId="49" fontId="40" fillId="0" borderId="49" xfId="25" applyNumberFormat="1" applyFont="1" applyBorder="1" applyAlignment="1">
      <alignment horizontal="left" vertical="center" wrapText="1"/>
    </xf>
    <xf numFmtId="49" fontId="40" fillId="0" borderId="48" xfId="25" applyNumberFormat="1" applyFont="1" applyBorder="1" applyAlignment="1">
      <alignment horizontal="right" vertical="center" wrapText="1"/>
    </xf>
    <xf numFmtId="49" fontId="40" fillId="12" borderId="49" xfId="25" applyNumberFormat="1" applyFont="1" applyFill="1" applyBorder="1" applyAlignment="1">
      <alignment horizontal="center" vertical="center" wrapText="1"/>
    </xf>
    <xf numFmtId="3" fontId="40" fillId="0" borderId="48" xfId="25" applyNumberFormat="1" applyFont="1" applyBorder="1" applyAlignment="1">
      <alignment horizontal="right" vertical="center" wrapText="1"/>
    </xf>
    <xf numFmtId="3" fontId="42" fillId="0" borderId="48" xfId="25" applyNumberFormat="1" applyFont="1" applyBorder="1" applyAlignment="1">
      <alignment horizontal="right" vertical="center" wrapText="1"/>
    </xf>
    <xf numFmtId="0" fontId="33" fillId="13" borderId="70" xfId="25" applyFont="1" applyFill="1" applyBorder="1" applyAlignment="1">
      <alignment horizontal="center" vertical="top" wrapText="1"/>
    </xf>
    <xf numFmtId="0" fontId="33" fillId="16" borderId="70" xfId="25" applyFont="1" applyFill="1" applyBorder="1" applyAlignment="1">
      <alignment horizontal="center" vertical="top" wrapText="1"/>
    </xf>
    <xf numFmtId="0" fontId="33" fillId="16" borderId="70" xfId="25" applyFont="1" applyFill="1" applyBorder="1" applyAlignment="1">
      <alignment horizontal="left" vertical="top" wrapText="1"/>
    </xf>
    <xf numFmtId="0" fontId="33" fillId="17" borderId="70" xfId="25" applyFont="1" applyFill="1" applyBorder="1" applyAlignment="1">
      <alignment horizontal="center" vertical="top" wrapText="1"/>
    </xf>
    <xf numFmtId="0" fontId="33" fillId="17" borderId="70" xfId="25" applyFont="1" applyFill="1" applyBorder="1" applyAlignment="1">
      <alignment horizontal="left" vertical="top" wrapText="1"/>
    </xf>
    <xf numFmtId="0" fontId="33" fillId="18" borderId="70" xfId="25" applyFont="1" applyFill="1" applyBorder="1" applyAlignment="1">
      <alignment horizontal="center" vertical="top" wrapText="1"/>
    </xf>
    <xf numFmtId="0" fontId="33" fillId="18" borderId="70" xfId="25" applyFont="1" applyFill="1" applyBorder="1" applyAlignment="1">
      <alignment horizontal="left" vertical="top" wrapText="1"/>
    </xf>
    <xf numFmtId="0" fontId="33" fillId="15" borderId="70" xfId="25" applyFont="1" applyFill="1" applyBorder="1" applyAlignment="1">
      <alignment horizontal="center" vertical="top" wrapText="1"/>
    </xf>
    <xf numFmtId="0" fontId="33" fillId="15" borderId="70" xfId="25" applyFont="1" applyFill="1" applyBorder="1" applyAlignment="1">
      <alignment horizontal="left" vertical="top" wrapText="1"/>
    </xf>
    <xf numFmtId="37" fontId="34" fillId="16" borderId="70" xfId="25" applyNumberFormat="1" applyFont="1" applyFill="1" applyBorder="1" applyAlignment="1">
      <alignment horizontal="right" vertical="top" wrapText="1"/>
    </xf>
    <xf numFmtId="37" fontId="35" fillId="16" borderId="70" xfId="25" applyNumberFormat="1" applyFont="1" applyFill="1" applyBorder="1" applyAlignment="1">
      <alignment horizontal="right" vertical="top" wrapText="1"/>
    </xf>
    <xf numFmtId="37" fontId="34" fillId="17" borderId="70" xfId="25" applyNumberFormat="1" applyFont="1" applyFill="1" applyBorder="1" applyAlignment="1">
      <alignment horizontal="right" vertical="top" wrapText="1"/>
    </xf>
    <xf numFmtId="37" fontId="35" fillId="17" borderId="70" xfId="25" applyNumberFormat="1" applyFont="1" applyFill="1" applyBorder="1" applyAlignment="1">
      <alignment horizontal="right" vertical="top" wrapText="1"/>
    </xf>
    <xf numFmtId="37" fontId="34" fillId="18" borderId="70" xfId="25" applyNumberFormat="1" applyFont="1" applyFill="1" applyBorder="1" applyAlignment="1">
      <alignment horizontal="right" vertical="top" wrapText="1"/>
    </xf>
    <xf numFmtId="37" fontId="35" fillId="18" borderId="70" xfId="25" applyNumberFormat="1" applyFont="1" applyFill="1" applyBorder="1" applyAlignment="1">
      <alignment horizontal="right" vertical="top" wrapText="1"/>
    </xf>
    <xf numFmtId="37" fontId="35" fillId="15" borderId="70" xfId="25" applyNumberFormat="1" applyFont="1" applyFill="1" applyBorder="1" applyAlignment="1">
      <alignment horizontal="right" vertical="top" wrapText="1"/>
    </xf>
    <xf numFmtId="49" fontId="36" fillId="0" borderId="49" xfId="25" applyNumberFormat="1" applyBorder="1" applyAlignment="1">
      <alignment horizontal="center" vertical="center" wrapText="1"/>
    </xf>
    <xf numFmtId="49" fontId="36" fillId="0" borderId="48" xfId="25" applyNumberFormat="1" applyBorder="1" applyAlignment="1">
      <alignment horizontal="center" vertical="center" wrapText="1"/>
    </xf>
    <xf numFmtId="49" fontId="36" fillId="0" borderId="48" xfId="25" applyNumberFormat="1" applyBorder="1" applyAlignment="1">
      <alignment horizontal="left" vertical="center" wrapText="1"/>
    </xf>
    <xf numFmtId="3" fontId="36" fillId="0" borderId="48" xfId="25" applyNumberFormat="1" applyBorder="1" applyAlignment="1">
      <alignment horizontal="right" vertical="center" wrapText="1"/>
    </xf>
  </cellXfs>
  <cellStyles count="26">
    <cellStyle name="백분율" xfId="2" builtinId="5"/>
    <cellStyle name="백분율 2" xfId="9" xr:uid="{A0E55CF8-4089-4BFB-A6F0-DFA76E148E55}"/>
    <cellStyle name="백분율 2 3" xfId="11" xr:uid="{4A2FC336-1CC4-487C-9798-1CE90D6DBCCE}"/>
    <cellStyle name="백분율 3" xfId="14" xr:uid="{53FDE4DC-9691-429A-96E2-CDA066038D89}"/>
    <cellStyle name="백분율 4" xfId="18" xr:uid="{C938BF1C-27D7-403B-9DF9-C4CB17F17F12}"/>
    <cellStyle name="쉼표 [0]" xfId="1" builtinId="6"/>
    <cellStyle name="쉼표 [0] 2" xfId="8" xr:uid="{AA701003-F04D-4173-96E0-4ABB1DF644B9}"/>
    <cellStyle name="쉼표 [0] 2 2" xfId="19" xr:uid="{B32941DA-492D-452E-9295-074E4F3273F9}"/>
    <cellStyle name="쉼표 [0] 3" xfId="15" xr:uid="{BE4F768A-F470-41DA-A39D-FE68CDA58FF7}"/>
    <cellStyle name="쉼표 [0] 3 2" xfId="20" xr:uid="{FE6750A7-B1D5-42D0-8A70-1A9DEB79A998}"/>
    <cellStyle name="쉼표 [0] 4" xfId="17" xr:uid="{EB2501FD-1C8A-4A76-A1F8-6ECC31E7B7FF}"/>
    <cellStyle name="표준" xfId="0" builtinId="0"/>
    <cellStyle name="표준 11" xfId="6" xr:uid="{1201F1C0-04F6-4E9B-9488-1F1D0CF87F15}"/>
    <cellStyle name="표준 12" xfId="4" xr:uid="{13CB445B-D203-4809-B219-BBFACC144A32}"/>
    <cellStyle name="표준 2" xfId="7" xr:uid="{E076FE8C-AF01-419F-BB52-4D0ABDDC25B4}"/>
    <cellStyle name="표준 2 2" xfId="12" xr:uid="{B864B9CF-8B09-4A52-9F51-5BDF4F848C69}"/>
    <cellStyle name="표준 2 4" xfId="10" xr:uid="{5A28CB58-C73F-4051-AE3C-02478B434076}"/>
    <cellStyle name="표준 3" xfId="13" xr:uid="{AE4E7D25-8238-4E9B-B96C-79C53E0D6EF2}"/>
    <cellStyle name="표준 3 2" xfId="3" xr:uid="{86DC09DD-404E-4A50-8F8A-3AE51AC0C8CC}"/>
    <cellStyle name="표준 3 2 2" xfId="22" xr:uid="{68C3B277-E9FA-4E51-8631-C3338AB202C7}"/>
    <cellStyle name="표준 4" xfId="16" xr:uid="{55027A35-44AE-4998-9D49-32F6A84923F5}"/>
    <cellStyle name="표준 5" xfId="21" xr:uid="{60ED6154-630E-4454-853C-715F390B6D2A}"/>
    <cellStyle name="표준 6" xfId="23" xr:uid="{C98AAC2E-D4E2-413F-9EF8-6072DDA3E0BB}"/>
    <cellStyle name="표준 7" xfId="24" xr:uid="{195AF5F1-BD7A-4270-BA89-E7F487802061}"/>
    <cellStyle name="표준 8" xfId="25" xr:uid="{CC3A86A0-5400-4D02-B567-6F06275D5712}"/>
    <cellStyle name="표준 9" xfId="5" xr:uid="{94A87212-48B0-40F2-9DEC-FD49AFE2ED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4" Type="http://schemas.openxmlformats.org/officeDocument/2006/relationships/image" Target="../media/image9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</xdr:colOff>
      <xdr:row>5</xdr:row>
      <xdr:rowOff>47625</xdr:rowOff>
    </xdr:from>
    <xdr:to>
      <xdr:col>18</xdr:col>
      <xdr:colOff>645171</xdr:colOff>
      <xdr:row>18</xdr:row>
      <xdr:rowOff>57150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40B3259-0371-4B2A-C139-AA444E6CDD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25225" y="1104900"/>
          <a:ext cx="4969521" cy="2752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180976</xdr:colOff>
      <xdr:row>3</xdr:row>
      <xdr:rowOff>123825</xdr:rowOff>
    </xdr:from>
    <xdr:to>
      <xdr:col>17</xdr:col>
      <xdr:colOff>594512</xdr:colOff>
      <xdr:row>14</xdr:row>
      <xdr:rowOff>57150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25BCA9E-631A-DE1E-A4A7-578A2EB983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96676" y="962025"/>
          <a:ext cx="4442611" cy="2257425"/>
        </a:xfrm>
        <a:prstGeom prst="rect">
          <a:avLst/>
        </a:prstGeom>
      </xdr:spPr>
    </xdr:pic>
    <xdr:clientData/>
  </xdr:twoCellAnchor>
  <xdr:twoCellAnchor editAs="oneCell">
    <xdr:from>
      <xdr:col>12</xdr:col>
      <xdr:colOff>333375</xdr:colOff>
      <xdr:row>18</xdr:row>
      <xdr:rowOff>133350</xdr:rowOff>
    </xdr:from>
    <xdr:to>
      <xdr:col>18</xdr:col>
      <xdr:colOff>201491</xdr:colOff>
      <xdr:row>26</xdr:row>
      <xdr:rowOff>85725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D3E228F-A4FA-BF2F-893B-B75E079A39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49075" y="3505200"/>
          <a:ext cx="4582991" cy="16287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114300</xdr:colOff>
      <xdr:row>2</xdr:row>
      <xdr:rowOff>180975</xdr:rowOff>
    </xdr:from>
    <xdr:to>
      <xdr:col>18</xdr:col>
      <xdr:colOff>591191</xdr:colOff>
      <xdr:row>34</xdr:row>
      <xdr:rowOff>48548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8A5F840-E090-17B0-3FD1-425B2005B5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91950" y="600075"/>
          <a:ext cx="4591691" cy="6611273"/>
        </a:xfrm>
        <a:prstGeom prst="rect">
          <a:avLst/>
        </a:prstGeom>
      </xdr:spPr>
    </xdr:pic>
    <xdr:clientData/>
  </xdr:twoCellAnchor>
  <xdr:twoCellAnchor editAs="oneCell">
    <xdr:from>
      <xdr:col>19</xdr:col>
      <xdr:colOff>390525</xdr:colOff>
      <xdr:row>5</xdr:row>
      <xdr:rowOff>190500</xdr:rowOff>
    </xdr:from>
    <xdr:to>
      <xdr:col>26</xdr:col>
      <xdr:colOff>219721</xdr:colOff>
      <xdr:row>15</xdr:row>
      <xdr:rowOff>105058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A07BE64-9257-6507-A6FA-DCE6CE5426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544800" y="1247775"/>
          <a:ext cx="4629796" cy="202910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3</xdr:row>
      <xdr:rowOff>76200</xdr:rowOff>
    </xdr:from>
    <xdr:ext cx="3952381" cy="4685714"/>
    <xdr:pic>
      <xdr:nvPicPr>
        <xdr:cNvPr id="2" name="그림 1">
          <a:extLst>
            <a:ext uri="{FF2B5EF4-FFF2-40B4-BE49-F238E27FC236}">
              <a16:creationId xmlns:a16="http://schemas.microsoft.com/office/drawing/2014/main" id="{B26FAB8C-09E6-4BD1-91B6-403831C937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9150" y="704850"/>
          <a:ext cx="3952381" cy="4685714"/>
        </a:xfrm>
        <a:prstGeom prst="rect">
          <a:avLst/>
        </a:prstGeom>
      </xdr:spPr>
    </xdr:pic>
    <xdr:clientData/>
  </xdr:oneCellAnchor>
  <xdr:oneCellAnchor>
    <xdr:from>
      <xdr:col>7</xdr:col>
      <xdr:colOff>533400</xdr:colOff>
      <xdr:row>3</xdr:row>
      <xdr:rowOff>85725</xdr:rowOff>
    </xdr:from>
    <xdr:ext cx="4038095" cy="4657143"/>
    <xdr:pic>
      <xdr:nvPicPr>
        <xdr:cNvPr id="3" name="그림 2">
          <a:extLst>
            <a:ext uri="{FF2B5EF4-FFF2-40B4-BE49-F238E27FC236}">
              <a16:creationId xmlns:a16="http://schemas.microsoft.com/office/drawing/2014/main" id="{260B3E22-807F-49B3-BEEC-784B31C463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95925" y="714375"/>
          <a:ext cx="4038095" cy="4657143"/>
        </a:xfrm>
        <a:prstGeom prst="rect">
          <a:avLst/>
        </a:prstGeom>
      </xdr:spPr>
    </xdr:pic>
    <xdr:clientData/>
  </xdr:oneCellAnchor>
  <xdr:oneCellAnchor>
    <xdr:from>
      <xdr:col>15</xdr:col>
      <xdr:colOff>0</xdr:colOff>
      <xdr:row>3</xdr:row>
      <xdr:rowOff>85725</xdr:rowOff>
    </xdr:from>
    <xdr:ext cx="4541687" cy="5080187"/>
    <xdr:pic>
      <xdr:nvPicPr>
        <xdr:cNvPr id="4" name="그림 3">
          <a:extLst>
            <a:ext uri="{FF2B5EF4-FFF2-40B4-BE49-F238E27FC236}">
              <a16:creationId xmlns:a16="http://schemas.microsoft.com/office/drawing/2014/main" id="{0399EDE9-DFE4-4BA7-9EF8-2956314A50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793941" y="724460"/>
          <a:ext cx="4541687" cy="5080187"/>
        </a:xfrm>
        <a:prstGeom prst="rect">
          <a:avLst/>
        </a:prstGeom>
      </xdr:spPr>
    </xdr:pic>
    <xdr:clientData/>
  </xdr:oneCellAnchor>
  <xdr:twoCellAnchor editAs="oneCell">
    <xdr:from>
      <xdr:col>20</xdr:col>
      <xdr:colOff>1171015</xdr:colOff>
      <xdr:row>3</xdr:row>
      <xdr:rowOff>135031</xdr:rowOff>
    </xdr:from>
    <xdr:to>
      <xdr:col>26</xdr:col>
      <xdr:colOff>129178</xdr:colOff>
      <xdr:row>25</xdr:row>
      <xdr:rowOff>173131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48A957FD-2989-4909-89DF-40196BE807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95" t="3055"/>
        <a:stretch/>
      </xdr:blipFill>
      <xdr:spPr>
        <a:xfrm>
          <a:off x="14696515" y="773766"/>
          <a:ext cx="3933575" cy="472215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152400</xdr:rowOff>
    </xdr:from>
    <xdr:to>
      <xdr:col>7</xdr:col>
      <xdr:colOff>76081</xdr:colOff>
      <xdr:row>23</xdr:row>
      <xdr:rowOff>147753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B873CF8-838A-4978-A741-31EEAEFCC1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571500"/>
          <a:ext cx="4352806" cy="43959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39336-2B17-480A-BBA2-06854CDB1D91}">
  <sheetPr>
    <tabColor theme="4" tint="0.79998168889431442"/>
  </sheetPr>
  <dimension ref="A1:E89"/>
  <sheetViews>
    <sheetView tabSelected="1" zoomScaleNormal="100" workbookViewId="0">
      <selection activeCell="H15" sqref="H15"/>
    </sheetView>
  </sheetViews>
  <sheetFormatPr defaultColWidth="10" defaultRowHeight="11.25"/>
  <cols>
    <col min="1" max="1" width="42.75" style="1" customWidth="1"/>
    <col min="2" max="5" width="21.375" style="1" customWidth="1"/>
    <col min="6" max="249" width="10" style="1"/>
    <col min="250" max="250" width="37.5" style="1" customWidth="1"/>
    <col min="251" max="251" width="18.75" style="1" customWidth="1"/>
    <col min="252" max="252" width="22.5" style="1" customWidth="1"/>
    <col min="253" max="505" width="10" style="1"/>
    <col min="506" max="506" width="37.5" style="1" customWidth="1"/>
    <col min="507" max="507" width="18.75" style="1" customWidth="1"/>
    <col min="508" max="508" width="22.5" style="1" customWidth="1"/>
    <col min="509" max="761" width="10" style="1"/>
    <col min="762" max="762" width="37.5" style="1" customWidth="1"/>
    <col min="763" max="763" width="18.75" style="1" customWidth="1"/>
    <col min="764" max="764" width="22.5" style="1" customWidth="1"/>
    <col min="765" max="1017" width="10" style="1"/>
    <col min="1018" max="1018" width="37.5" style="1" customWidth="1"/>
    <col min="1019" max="1019" width="18.75" style="1" customWidth="1"/>
    <col min="1020" max="1020" width="22.5" style="1" customWidth="1"/>
    <col min="1021" max="1273" width="10" style="1"/>
    <col min="1274" max="1274" width="37.5" style="1" customWidth="1"/>
    <col min="1275" max="1275" width="18.75" style="1" customWidth="1"/>
    <col min="1276" max="1276" width="22.5" style="1" customWidth="1"/>
    <col min="1277" max="1529" width="10" style="1"/>
    <col min="1530" max="1530" width="37.5" style="1" customWidth="1"/>
    <col min="1531" max="1531" width="18.75" style="1" customWidth="1"/>
    <col min="1532" max="1532" width="22.5" style="1" customWidth="1"/>
    <col min="1533" max="1785" width="10" style="1"/>
    <col min="1786" max="1786" width="37.5" style="1" customWidth="1"/>
    <col min="1787" max="1787" width="18.75" style="1" customWidth="1"/>
    <col min="1788" max="1788" width="22.5" style="1" customWidth="1"/>
    <col min="1789" max="2041" width="10" style="1"/>
    <col min="2042" max="2042" width="37.5" style="1" customWidth="1"/>
    <col min="2043" max="2043" width="18.75" style="1" customWidth="1"/>
    <col min="2044" max="2044" width="22.5" style="1" customWidth="1"/>
    <col min="2045" max="2297" width="10" style="1"/>
    <col min="2298" max="2298" width="37.5" style="1" customWidth="1"/>
    <col min="2299" max="2299" width="18.75" style="1" customWidth="1"/>
    <col min="2300" max="2300" width="22.5" style="1" customWidth="1"/>
    <col min="2301" max="2553" width="10" style="1"/>
    <col min="2554" max="2554" width="37.5" style="1" customWidth="1"/>
    <col min="2555" max="2555" width="18.75" style="1" customWidth="1"/>
    <col min="2556" max="2556" width="22.5" style="1" customWidth="1"/>
    <col min="2557" max="2809" width="10" style="1"/>
    <col min="2810" max="2810" width="37.5" style="1" customWidth="1"/>
    <col min="2811" max="2811" width="18.75" style="1" customWidth="1"/>
    <col min="2812" max="2812" width="22.5" style="1" customWidth="1"/>
    <col min="2813" max="3065" width="10" style="1"/>
    <col min="3066" max="3066" width="37.5" style="1" customWidth="1"/>
    <col min="3067" max="3067" width="18.75" style="1" customWidth="1"/>
    <col min="3068" max="3068" width="22.5" style="1" customWidth="1"/>
    <col min="3069" max="3321" width="10" style="1"/>
    <col min="3322" max="3322" width="37.5" style="1" customWidth="1"/>
    <col min="3323" max="3323" width="18.75" style="1" customWidth="1"/>
    <col min="3324" max="3324" width="22.5" style="1" customWidth="1"/>
    <col min="3325" max="3577" width="10" style="1"/>
    <col min="3578" max="3578" width="37.5" style="1" customWidth="1"/>
    <col min="3579" max="3579" width="18.75" style="1" customWidth="1"/>
    <col min="3580" max="3580" width="22.5" style="1" customWidth="1"/>
    <col min="3581" max="3833" width="10" style="1"/>
    <col min="3834" max="3834" width="37.5" style="1" customWidth="1"/>
    <col min="3835" max="3835" width="18.75" style="1" customWidth="1"/>
    <col min="3836" max="3836" width="22.5" style="1" customWidth="1"/>
    <col min="3837" max="4089" width="10" style="1"/>
    <col min="4090" max="4090" width="37.5" style="1" customWidth="1"/>
    <col min="4091" max="4091" width="18.75" style="1" customWidth="1"/>
    <col min="4092" max="4092" width="22.5" style="1" customWidth="1"/>
    <col min="4093" max="4345" width="10" style="1"/>
    <col min="4346" max="4346" width="37.5" style="1" customWidth="1"/>
    <col min="4347" max="4347" width="18.75" style="1" customWidth="1"/>
    <col min="4348" max="4348" width="22.5" style="1" customWidth="1"/>
    <col min="4349" max="4601" width="10" style="1"/>
    <col min="4602" max="4602" width="37.5" style="1" customWidth="1"/>
    <col min="4603" max="4603" width="18.75" style="1" customWidth="1"/>
    <col min="4604" max="4604" width="22.5" style="1" customWidth="1"/>
    <col min="4605" max="4857" width="10" style="1"/>
    <col min="4858" max="4858" width="37.5" style="1" customWidth="1"/>
    <col min="4859" max="4859" width="18.75" style="1" customWidth="1"/>
    <col min="4860" max="4860" width="22.5" style="1" customWidth="1"/>
    <col min="4861" max="5113" width="10" style="1"/>
    <col min="5114" max="5114" width="37.5" style="1" customWidth="1"/>
    <col min="5115" max="5115" width="18.75" style="1" customWidth="1"/>
    <col min="5116" max="5116" width="22.5" style="1" customWidth="1"/>
    <col min="5117" max="5369" width="10" style="1"/>
    <col min="5370" max="5370" width="37.5" style="1" customWidth="1"/>
    <col min="5371" max="5371" width="18.75" style="1" customWidth="1"/>
    <col min="5372" max="5372" width="22.5" style="1" customWidth="1"/>
    <col min="5373" max="5625" width="10" style="1"/>
    <col min="5626" max="5626" width="37.5" style="1" customWidth="1"/>
    <col min="5627" max="5627" width="18.75" style="1" customWidth="1"/>
    <col min="5628" max="5628" width="22.5" style="1" customWidth="1"/>
    <col min="5629" max="5881" width="10" style="1"/>
    <col min="5882" max="5882" width="37.5" style="1" customWidth="1"/>
    <col min="5883" max="5883" width="18.75" style="1" customWidth="1"/>
    <col min="5884" max="5884" width="22.5" style="1" customWidth="1"/>
    <col min="5885" max="6137" width="10" style="1"/>
    <col min="6138" max="6138" width="37.5" style="1" customWidth="1"/>
    <col min="6139" max="6139" width="18.75" style="1" customWidth="1"/>
    <col min="6140" max="6140" width="22.5" style="1" customWidth="1"/>
    <col min="6141" max="6393" width="10" style="1"/>
    <col min="6394" max="6394" width="37.5" style="1" customWidth="1"/>
    <col min="6395" max="6395" width="18.75" style="1" customWidth="1"/>
    <col min="6396" max="6396" width="22.5" style="1" customWidth="1"/>
    <col min="6397" max="6649" width="10" style="1"/>
    <col min="6650" max="6650" width="37.5" style="1" customWidth="1"/>
    <col min="6651" max="6651" width="18.75" style="1" customWidth="1"/>
    <col min="6652" max="6652" width="22.5" style="1" customWidth="1"/>
    <col min="6653" max="6905" width="10" style="1"/>
    <col min="6906" max="6906" width="37.5" style="1" customWidth="1"/>
    <col min="6907" max="6907" width="18.75" style="1" customWidth="1"/>
    <col min="6908" max="6908" width="22.5" style="1" customWidth="1"/>
    <col min="6909" max="7161" width="10" style="1"/>
    <col min="7162" max="7162" width="37.5" style="1" customWidth="1"/>
    <col min="7163" max="7163" width="18.75" style="1" customWidth="1"/>
    <col min="7164" max="7164" width="22.5" style="1" customWidth="1"/>
    <col min="7165" max="7417" width="10" style="1"/>
    <col min="7418" max="7418" width="37.5" style="1" customWidth="1"/>
    <col min="7419" max="7419" width="18.75" style="1" customWidth="1"/>
    <col min="7420" max="7420" width="22.5" style="1" customWidth="1"/>
    <col min="7421" max="7673" width="10" style="1"/>
    <col min="7674" max="7674" width="37.5" style="1" customWidth="1"/>
    <col min="7675" max="7675" width="18.75" style="1" customWidth="1"/>
    <col min="7676" max="7676" width="22.5" style="1" customWidth="1"/>
    <col min="7677" max="7929" width="10" style="1"/>
    <col min="7930" max="7930" width="37.5" style="1" customWidth="1"/>
    <col min="7931" max="7931" width="18.75" style="1" customWidth="1"/>
    <col min="7932" max="7932" width="22.5" style="1" customWidth="1"/>
    <col min="7933" max="8185" width="10" style="1"/>
    <col min="8186" max="8186" width="37.5" style="1" customWidth="1"/>
    <col min="8187" max="8187" width="18.75" style="1" customWidth="1"/>
    <col min="8188" max="8188" width="22.5" style="1" customWidth="1"/>
    <col min="8189" max="8441" width="10" style="1"/>
    <col min="8442" max="8442" width="37.5" style="1" customWidth="1"/>
    <col min="8443" max="8443" width="18.75" style="1" customWidth="1"/>
    <col min="8444" max="8444" width="22.5" style="1" customWidth="1"/>
    <col min="8445" max="8697" width="10" style="1"/>
    <col min="8698" max="8698" width="37.5" style="1" customWidth="1"/>
    <col min="8699" max="8699" width="18.75" style="1" customWidth="1"/>
    <col min="8700" max="8700" width="22.5" style="1" customWidth="1"/>
    <col min="8701" max="8953" width="10" style="1"/>
    <col min="8954" max="8954" width="37.5" style="1" customWidth="1"/>
    <col min="8955" max="8955" width="18.75" style="1" customWidth="1"/>
    <col min="8956" max="8956" width="22.5" style="1" customWidth="1"/>
    <col min="8957" max="9209" width="10" style="1"/>
    <col min="9210" max="9210" width="37.5" style="1" customWidth="1"/>
    <col min="9211" max="9211" width="18.75" style="1" customWidth="1"/>
    <col min="9212" max="9212" width="22.5" style="1" customWidth="1"/>
    <col min="9213" max="9465" width="10" style="1"/>
    <col min="9466" max="9466" width="37.5" style="1" customWidth="1"/>
    <col min="9467" max="9467" width="18.75" style="1" customWidth="1"/>
    <col min="9468" max="9468" width="22.5" style="1" customWidth="1"/>
    <col min="9469" max="9721" width="10" style="1"/>
    <col min="9722" max="9722" width="37.5" style="1" customWidth="1"/>
    <col min="9723" max="9723" width="18.75" style="1" customWidth="1"/>
    <col min="9724" max="9724" width="22.5" style="1" customWidth="1"/>
    <col min="9725" max="9977" width="10" style="1"/>
    <col min="9978" max="9978" width="37.5" style="1" customWidth="1"/>
    <col min="9979" max="9979" width="18.75" style="1" customWidth="1"/>
    <col min="9980" max="9980" width="22.5" style="1" customWidth="1"/>
    <col min="9981" max="10233" width="10" style="1"/>
    <col min="10234" max="10234" width="37.5" style="1" customWidth="1"/>
    <col min="10235" max="10235" width="18.75" style="1" customWidth="1"/>
    <col min="10236" max="10236" width="22.5" style="1" customWidth="1"/>
    <col min="10237" max="10489" width="10" style="1"/>
    <col min="10490" max="10490" width="37.5" style="1" customWidth="1"/>
    <col min="10491" max="10491" width="18.75" style="1" customWidth="1"/>
    <col min="10492" max="10492" width="22.5" style="1" customWidth="1"/>
    <col min="10493" max="10745" width="10" style="1"/>
    <col min="10746" max="10746" width="37.5" style="1" customWidth="1"/>
    <col min="10747" max="10747" width="18.75" style="1" customWidth="1"/>
    <col min="10748" max="10748" width="22.5" style="1" customWidth="1"/>
    <col min="10749" max="11001" width="10" style="1"/>
    <col min="11002" max="11002" width="37.5" style="1" customWidth="1"/>
    <col min="11003" max="11003" width="18.75" style="1" customWidth="1"/>
    <col min="11004" max="11004" width="22.5" style="1" customWidth="1"/>
    <col min="11005" max="11257" width="10" style="1"/>
    <col min="11258" max="11258" width="37.5" style="1" customWidth="1"/>
    <col min="11259" max="11259" width="18.75" style="1" customWidth="1"/>
    <col min="11260" max="11260" width="22.5" style="1" customWidth="1"/>
    <col min="11261" max="11513" width="10" style="1"/>
    <col min="11514" max="11514" width="37.5" style="1" customWidth="1"/>
    <col min="11515" max="11515" width="18.75" style="1" customWidth="1"/>
    <col min="11516" max="11516" width="22.5" style="1" customWidth="1"/>
    <col min="11517" max="11769" width="10" style="1"/>
    <col min="11770" max="11770" width="37.5" style="1" customWidth="1"/>
    <col min="11771" max="11771" width="18.75" style="1" customWidth="1"/>
    <col min="11772" max="11772" width="22.5" style="1" customWidth="1"/>
    <col min="11773" max="12025" width="10" style="1"/>
    <col min="12026" max="12026" width="37.5" style="1" customWidth="1"/>
    <col min="12027" max="12027" width="18.75" style="1" customWidth="1"/>
    <col min="12028" max="12028" width="22.5" style="1" customWidth="1"/>
    <col min="12029" max="12281" width="10" style="1"/>
    <col min="12282" max="12282" width="37.5" style="1" customWidth="1"/>
    <col min="12283" max="12283" width="18.75" style="1" customWidth="1"/>
    <col min="12284" max="12284" width="22.5" style="1" customWidth="1"/>
    <col min="12285" max="12537" width="10" style="1"/>
    <col min="12538" max="12538" width="37.5" style="1" customWidth="1"/>
    <col min="12539" max="12539" width="18.75" style="1" customWidth="1"/>
    <col min="12540" max="12540" width="22.5" style="1" customWidth="1"/>
    <col min="12541" max="12793" width="10" style="1"/>
    <col min="12794" max="12794" width="37.5" style="1" customWidth="1"/>
    <col min="12795" max="12795" width="18.75" style="1" customWidth="1"/>
    <col min="12796" max="12796" width="22.5" style="1" customWidth="1"/>
    <col min="12797" max="13049" width="10" style="1"/>
    <col min="13050" max="13050" width="37.5" style="1" customWidth="1"/>
    <col min="13051" max="13051" width="18.75" style="1" customWidth="1"/>
    <col min="13052" max="13052" width="22.5" style="1" customWidth="1"/>
    <col min="13053" max="13305" width="10" style="1"/>
    <col min="13306" max="13306" width="37.5" style="1" customWidth="1"/>
    <col min="13307" max="13307" width="18.75" style="1" customWidth="1"/>
    <col min="13308" max="13308" width="22.5" style="1" customWidth="1"/>
    <col min="13309" max="13561" width="10" style="1"/>
    <col min="13562" max="13562" width="37.5" style="1" customWidth="1"/>
    <col min="13563" max="13563" width="18.75" style="1" customWidth="1"/>
    <col min="13564" max="13564" width="22.5" style="1" customWidth="1"/>
    <col min="13565" max="13817" width="10" style="1"/>
    <col min="13818" max="13818" width="37.5" style="1" customWidth="1"/>
    <col min="13819" max="13819" width="18.75" style="1" customWidth="1"/>
    <col min="13820" max="13820" width="22.5" style="1" customWidth="1"/>
    <col min="13821" max="14073" width="10" style="1"/>
    <col min="14074" max="14074" width="37.5" style="1" customWidth="1"/>
    <col min="14075" max="14075" width="18.75" style="1" customWidth="1"/>
    <col min="14076" max="14076" width="22.5" style="1" customWidth="1"/>
    <col min="14077" max="14329" width="10" style="1"/>
    <col min="14330" max="14330" width="37.5" style="1" customWidth="1"/>
    <col min="14331" max="14331" width="18.75" style="1" customWidth="1"/>
    <col min="14332" max="14332" width="22.5" style="1" customWidth="1"/>
    <col min="14333" max="14585" width="10" style="1"/>
    <col min="14586" max="14586" width="37.5" style="1" customWidth="1"/>
    <col min="14587" max="14587" width="18.75" style="1" customWidth="1"/>
    <col min="14588" max="14588" width="22.5" style="1" customWidth="1"/>
    <col min="14589" max="14841" width="10" style="1"/>
    <col min="14842" max="14842" width="37.5" style="1" customWidth="1"/>
    <col min="14843" max="14843" width="18.75" style="1" customWidth="1"/>
    <col min="14844" max="14844" width="22.5" style="1" customWidth="1"/>
    <col min="14845" max="15097" width="10" style="1"/>
    <col min="15098" max="15098" width="37.5" style="1" customWidth="1"/>
    <col min="15099" max="15099" width="18.75" style="1" customWidth="1"/>
    <col min="15100" max="15100" width="22.5" style="1" customWidth="1"/>
    <col min="15101" max="15353" width="10" style="1"/>
    <col min="15354" max="15354" width="37.5" style="1" customWidth="1"/>
    <col min="15355" max="15355" width="18.75" style="1" customWidth="1"/>
    <col min="15356" max="15356" width="22.5" style="1" customWidth="1"/>
    <col min="15357" max="15609" width="10" style="1"/>
    <col min="15610" max="15610" width="37.5" style="1" customWidth="1"/>
    <col min="15611" max="15611" width="18.75" style="1" customWidth="1"/>
    <col min="15612" max="15612" width="22.5" style="1" customWidth="1"/>
    <col min="15613" max="15865" width="10" style="1"/>
    <col min="15866" max="15866" width="37.5" style="1" customWidth="1"/>
    <col min="15867" max="15867" width="18.75" style="1" customWidth="1"/>
    <col min="15868" max="15868" width="22.5" style="1" customWidth="1"/>
    <col min="15869" max="16121" width="10" style="1"/>
    <col min="16122" max="16122" width="37.5" style="1" customWidth="1"/>
    <col min="16123" max="16123" width="18.75" style="1" customWidth="1"/>
    <col min="16124" max="16124" width="22.5" style="1" customWidth="1"/>
    <col min="16125" max="16384" width="10" style="1"/>
  </cols>
  <sheetData>
    <row r="1" spans="1:5" ht="31.7" customHeight="1">
      <c r="A1" s="204" t="s">
        <v>112</v>
      </c>
      <c r="B1" s="211"/>
      <c r="C1" s="211"/>
      <c r="D1" s="211"/>
      <c r="E1" s="212"/>
    </row>
    <row r="2" spans="1:5" ht="18" customHeight="1">
      <c r="A2" s="213" t="s">
        <v>246</v>
      </c>
      <c r="B2" s="214"/>
      <c r="C2" s="214"/>
      <c r="D2" s="214"/>
      <c r="E2" s="215"/>
    </row>
    <row r="3" spans="1:5" ht="18" customHeight="1">
      <c r="A3" s="213" t="s">
        <v>185</v>
      </c>
      <c r="B3" s="214"/>
      <c r="C3" s="214"/>
      <c r="D3" s="214"/>
      <c r="E3" s="215"/>
    </row>
    <row r="4" spans="1:5" ht="18.95" customHeight="1">
      <c r="A4" s="205" t="s">
        <v>127</v>
      </c>
      <c r="B4" s="214"/>
      <c r="C4" s="214"/>
      <c r="D4" s="215"/>
      <c r="E4" s="206" t="s">
        <v>113</v>
      </c>
    </row>
    <row r="5" spans="1:5" ht="18.95" customHeight="1">
      <c r="A5" s="207" t="s">
        <v>12</v>
      </c>
      <c r="B5" s="216" t="s">
        <v>186</v>
      </c>
      <c r="C5" s="215"/>
      <c r="D5" s="216" t="s">
        <v>187</v>
      </c>
      <c r="E5" s="215"/>
    </row>
    <row r="6" spans="1:5" ht="24.2" customHeight="1">
      <c r="A6" s="208" t="s">
        <v>11</v>
      </c>
      <c r="B6" s="209"/>
      <c r="C6" s="209"/>
      <c r="D6" s="209"/>
      <c r="E6" s="209"/>
    </row>
    <row r="7" spans="1:5" ht="24.2" customHeight="1">
      <c r="A7" s="205" t="s">
        <v>10</v>
      </c>
      <c r="B7" s="209"/>
      <c r="C7" s="209">
        <v>300173174</v>
      </c>
      <c r="D7" s="209"/>
      <c r="E7" s="209">
        <v>300118073</v>
      </c>
    </row>
    <row r="8" spans="1:5" ht="24.2" customHeight="1">
      <c r="A8" s="205" t="s">
        <v>9</v>
      </c>
      <c r="B8" s="209">
        <v>300118159</v>
      </c>
      <c r="C8" s="209"/>
      <c r="D8" s="209">
        <v>300099233</v>
      </c>
      <c r="E8" s="209"/>
    </row>
    <row r="9" spans="1:5" ht="24.2" customHeight="1">
      <c r="A9" s="205" t="s">
        <v>150</v>
      </c>
      <c r="B9" s="209"/>
      <c r="C9" s="209">
        <v>300118159</v>
      </c>
      <c r="D9" s="209"/>
      <c r="E9" s="209">
        <v>300099233</v>
      </c>
    </row>
    <row r="10" spans="1:5" ht="24.2" customHeight="1">
      <c r="A10" s="205" t="s">
        <v>237</v>
      </c>
      <c r="B10" s="209">
        <v>13155</v>
      </c>
      <c r="C10" s="209"/>
      <c r="D10" s="209"/>
      <c r="E10" s="209"/>
    </row>
    <row r="11" spans="1:5" ht="24.2" customHeight="1">
      <c r="A11" s="205" t="s">
        <v>238</v>
      </c>
      <c r="B11" s="209"/>
      <c r="C11" s="209">
        <v>13155</v>
      </c>
      <c r="D11" s="209"/>
      <c r="E11" s="209"/>
    </row>
    <row r="12" spans="1:5" ht="24.2" customHeight="1">
      <c r="A12" s="205" t="s">
        <v>239</v>
      </c>
      <c r="B12" s="209">
        <v>41860</v>
      </c>
      <c r="C12" s="209"/>
      <c r="D12" s="209">
        <v>18840</v>
      </c>
      <c r="E12" s="209"/>
    </row>
    <row r="13" spans="1:5" ht="24.2" customHeight="1">
      <c r="A13" s="205" t="s">
        <v>151</v>
      </c>
      <c r="B13" s="209"/>
      <c r="C13" s="209">
        <v>41860</v>
      </c>
      <c r="D13" s="209"/>
      <c r="E13" s="209">
        <v>18840</v>
      </c>
    </row>
    <row r="14" spans="1:5" ht="24.2" customHeight="1">
      <c r="A14" s="205" t="s">
        <v>152</v>
      </c>
      <c r="B14" s="209"/>
      <c r="C14" s="209">
        <v>38080</v>
      </c>
      <c r="D14" s="209"/>
      <c r="E14" s="209">
        <v>17140</v>
      </c>
    </row>
    <row r="15" spans="1:5" ht="24.2" customHeight="1">
      <c r="A15" s="205" t="s">
        <v>153</v>
      </c>
      <c r="B15" s="209"/>
      <c r="C15" s="209">
        <v>3780</v>
      </c>
      <c r="D15" s="209"/>
      <c r="E15" s="209">
        <v>1700</v>
      </c>
    </row>
    <row r="16" spans="1:5" ht="24.2" customHeight="1">
      <c r="A16" s="208" t="s">
        <v>8</v>
      </c>
      <c r="B16" s="209"/>
      <c r="C16" s="209">
        <v>300173174</v>
      </c>
      <c r="D16" s="209"/>
      <c r="E16" s="209">
        <v>300118073</v>
      </c>
    </row>
    <row r="17" spans="1:5" ht="24.2" customHeight="1">
      <c r="A17" s="208" t="s">
        <v>7</v>
      </c>
      <c r="B17" s="209"/>
      <c r="C17" s="209"/>
      <c r="D17" s="209"/>
      <c r="E17" s="209"/>
    </row>
    <row r="18" spans="1:5" ht="24.2" customHeight="1">
      <c r="A18" s="205" t="s">
        <v>175</v>
      </c>
      <c r="B18" s="209"/>
      <c r="C18" s="209">
        <v>401980</v>
      </c>
      <c r="D18" s="209"/>
      <c r="E18" s="209">
        <v>337740</v>
      </c>
    </row>
    <row r="19" spans="1:5" ht="24" customHeight="1">
      <c r="A19" s="205" t="s">
        <v>176</v>
      </c>
      <c r="B19" s="209">
        <v>401980</v>
      </c>
      <c r="C19" s="209"/>
      <c r="D19" s="209">
        <v>337740</v>
      </c>
      <c r="E19" s="209"/>
    </row>
    <row r="20" spans="1:5" ht="24.2" customHeight="1">
      <c r="A20" s="205" t="s">
        <v>177</v>
      </c>
      <c r="B20" s="209"/>
      <c r="C20" s="209">
        <v>401980</v>
      </c>
      <c r="D20" s="209"/>
      <c r="E20" s="209">
        <v>337740</v>
      </c>
    </row>
    <row r="21" spans="1:5" ht="24.2" customHeight="1">
      <c r="A21" s="205" t="s">
        <v>178</v>
      </c>
      <c r="B21" s="209"/>
      <c r="C21" s="209">
        <v>401980</v>
      </c>
      <c r="D21" s="209"/>
      <c r="E21" s="209">
        <v>337740</v>
      </c>
    </row>
    <row r="22" spans="1:5" ht="24.2" customHeight="1">
      <c r="A22" s="208" t="s">
        <v>179</v>
      </c>
      <c r="B22" s="209"/>
      <c r="C22" s="209">
        <v>401980</v>
      </c>
      <c r="D22" s="209"/>
      <c r="E22" s="209">
        <v>337740</v>
      </c>
    </row>
    <row r="23" spans="1:5" ht="24.2" customHeight="1">
      <c r="A23" s="208" t="s">
        <v>6</v>
      </c>
      <c r="B23" s="209"/>
      <c r="C23" s="209"/>
      <c r="D23" s="209"/>
      <c r="E23" s="209"/>
    </row>
    <row r="24" spans="1:5" ht="24.2" customHeight="1">
      <c r="A24" s="205" t="s">
        <v>5</v>
      </c>
      <c r="B24" s="209"/>
      <c r="C24" s="209">
        <v>300000000</v>
      </c>
      <c r="D24" s="209"/>
      <c r="E24" s="209">
        <v>300000000</v>
      </c>
    </row>
    <row r="25" spans="1:5" ht="24.2" customHeight="1">
      <c r="A25" s="205" t="s">
        <v>4</v>
      </c>
      <c r="B25" s="209">
        <v>300000000</v>
      </c>
      <c r="C25" s="209"/>
      <c r="D25" s="209">
        <v>300000000</v>
      </c>
      <c r="E25" s="209"/>
    </row>
    <row r="26" spans="1:5" ht="24.2" customHeight="1">
      <c r="A26" s="205" t="s">
        <v>3</v>
      </c>
      <c r="B26" s="209"/>
      <c r="C26" s="209">
        <v>300000000</v>
      </c>
      <c r="D26" s="209"/>
      <c r="E26" s="209">
        <v>300000000</v>
      </c>
    </row>
    <row r="27" spans="1:5" ht="24.2" customHeight="1">
      <c r="A27" s="205" t="s">
        <v>2</v>
      </c>
      <c r="B27" s="209"/>
      <c r="C27" s="209">
        <v>300000000</v>
      </c>
      <c r="D27" s="209"/>
      <c r="E27" s="209">
        <v>300000000</v>
      </c>
    </row>
    <row r="28" spans="1:5" ht="24.2" customHeight="1">
      <c r="A28" s="205" t="s">
        <v>154</v>
      </c>
      <c r="B28" s="209"/>
      <c r="C28" s="210">
        <v>-228806</v>
      </c>
      <c r="D28" s="209"/>
      <c r="E28" s="210">
        <v>-219667</v>
      </c>
    </row>
    <row r="29" spans="1:5" ht="24.2" customHeight="1">
      <c r="A29" s="205" t="s">
        <v>155</v>
      </c>
      <c r="B29" s="210">
        <v>-228806</v>
      </c>
      <c r="C29" s="209"/>
      <c r="D29" s="210">
        <v>-219667</v>
      </c>
      <c r="E29" s="209"/>
    </row>
    <row r="30" spans="1:5" ht="24.2" customHeight="1">
      <c r="A30" s="205" t="s">
        <v>156</v>
      </c>
      <c r="B30" s="209"/>
      <c r="C30" s="210">
        <v>-9139</v>
      </c>
      <c r="D30" s="209"/>
      <c r="E30" s="210">
        <v>-219667</v>
      </c>
    </row>
    <row r="31" spans="1:5" ht="24.2" customHeight="1">
      <c r="A31" s="205" t="s">
        <v>188</v>
      </c>
      <c r="B31" s="209"/>
      <c r="C31" s="210">
        <v>-219667</v>
      </c>
      <c r="D31" s="209"/>
      <c r="E31" s="209"/>
    </row>
    <row r="32" spans="1:5" ht="24.2" customHeight="1">
      <c r="A32" s="208" t="s">
        <v>1</v>
      </c>
      <c r="B32" s="209"/>
      <c r="C32" s="209">
        <v>299771194</v>
      </c>
      <c r="D32" s="209"/>
      <c r="E32" s="209">
        <v>299780333</v>
      </c>
    </row>
    <row r="33" spans="1:5" ht="24.2" customHeight="1">
      <c r="A33" s="208" t="s">
        <v>0</v>
      </c>
      <c r="B33" s="209"/>
      <c r="C33" s="209">
        <v>300173174</v>
      </c>
      <c r="D33" s="209"/>
      <c r="E33" s="209">
        <v>300118073</v>
      </c>
    </row>
    <row r="34" spans="1:5" ht="24.2" customHeight="1"/>
    <row r="35" spans="1:5" ht="24.2" customHeight="1"/>
    <row r="36" spans="1:5" ht="24.2" customHeight="1"/>
    <row r="37" spans="1:5" ht="24.2" customHeight="1"/>
    <row r="38" spans="1:5" ht="24.2" customHeight="1"/>
    <row r="39" spans="1:5" ht="24.2" customHeight="1"/>
    <row r="40" spans="1:5" ht="24.2" customHeight="1"/>
    <row r="41" spans="1:5" ht="24.2" customHeight="1"/>
    <row r="42" spans="1:5" ht="24.2" customHeight="1"/>
    <row r="43" spans="1:5" ht="24.2" customHeight="1"/>
    <row r="44" spans="1:5" ht="24.2" customHeight="1"/>
    <row r="45" spans="1:5" ht="24.2" customHeight="1"/>
    <row r="46" spans="1:5" ht="24.2" customHeight="1"/>
    <row r="47" spans="1:5" ht="24" customHeight="1"/>
    <row r="48" spans="1:5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ht="24" customHeight="1"/>
    <row r="66" ht="24" customHeight="1"/>
    <row r="67" ht="24" customHeight="1"/>
    <row r="68" ht="2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  <row r="79" ht="24" customHeight="1"/>
    <row r="80" ht="24" customHeight="1"/>
    <row r="81" ht="24" customHeight="1"/>
    <row r="82" ht="24" customHeight="1"/>
    <row r="83" ht="24" customHeight="1"/>
    <row r="84" ht="24" customHeight="1"/>
    <row r="85" ht="24" customHeight="1"/>
    <row r="86" ht="24" customHeight="1"/>
    <row r="87" ht="24" customHeight="1"/>
    <row r="88" ht="24" customHeight="1"/>
    <row r="89" ht="24" customHeight="1"/>
  </sheetData>
  <mergeCells count="6">
    <mergeCell ref="A1:E1"/>
    <mergeCell ref="A2:E2"/>
    <mergeCell ref="A3:E3"/>
    <mergeCell ref="B4:D4"/>
    <mergeCell ref="B5:C5"/>
    <mergeCell ref="D5:E5"/>
  </mergeCells>
  <phoneticPr fontId="4" type="noConversion"/>
  <pageMargins left="0.75" right="0.75" top="1" bottom="1" header="0.5" footer="0.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E6163-57B9-4F15-9815-E698B64C2A29}">
  <sheetPr>
    <tabColor theme="4" tint="0.79998168889431442"/>
  </sheetPr>
  <dimension ref="A1:E100"/>
  <sheetViews>
    <sheetView workbookViewId="0">
      <selection activeCell="E9" sqref="E8:E9"/>
    </sheetView>
  </sheetViews>
  <sheetFormatPr defaultColWidth="10" defaultRowHeight="11.25"/>
  <cols>
    <col min="1" max="1" width="42.75" style="1" customWidth="1"/>
    <col min="2" max="5" width="21.375" style="1" customWidth="1"/>
    <col min="6" max="249" width="10" style="1"/>
    <col min="250" max="250" width="37.5" style="1" customWidth="1"/>
    <col min="251" max="252" width="22.5" style="1" customWidth="1"/>
    <col min="253" max="505" width="10" style="1"/>
    <col min="506" max="506" width="37.5" style="1" customWidth="1"/>
    <col min="507" max="508" width="22.5" style="1" customWidth="1"/>
    <col min="509" max="761" width="10" style="1"/>
    <col min="762" max="762" width="37.5" style="1" customWidth="1"/>
    <col min="763" max="764" width="22.5" style="1" customWidth="1"/>
    <col min="765" max="1017" width="10" style="1"/>
    <col min="1018" max="1018" width="37.5" style="1" customWidth="1"/>
    <col min="1019" max="1020" width="22.5" style="1" customWidth="1"/>
    <col min="1021" max="1273" width="10" style="1"/>
    <col min="1274" max="1274" width="37.5" style="1" customWidth="1"/>
    <col min="1275" max="1276" width="22.5" style="1" customWidth="1"/>
    <col min="1277" max="1529" width="10" style="1"/>
    <col min="1530" max="1530" width="37.5" style="1" customWidth="1"/>
    <col min="1531" max="1532" width="22.5" style="1" customWidth="1"/>
    <col min="1533" max="1785" width="10" style="1"/>
    <col min="1786" max="1786" width="37.5" style="1" customWidth="1"/>
    <col min="1787" max="1788" width="22.5" style="1" customWidth="1"/>
    <col min="1789" max="2041" width="10" style="1"/>
    <col min="2042" max="2042" width="37.5" style="1" customWidth="1"/>
    <col min="2043" max="2044" width="22.5" style="1" customWidth="1"/>
    <col min="2045" max="2297" width="10" style="1"/>
    <col min="2298" max="2298" width="37.5" style="1" customWidth="1"/>
    <col min="2299" max="2300" width="22.5" style="1" customWidth="1"/>
    <col min="2301" max="2553" width="10" style="1"/>
    <col min="2554" max="2554" width="37.5" style="1" customWidth="1"/>
    <col min="2555" max="2556" width="22.5" style="1" customWidth="1"/>
    <col min="2557" max="2809" width="10" style="1"/>
    <col min="2810" max="2810" width="37.5" style="1" customWidth="1"/>
    <col min="2811" max="2812" width="22.5" style="1" customWidth="1"/>
    <col min="2813" max="3065" width="10" style="1"/>
    <col min="3066" max="3066" width="37.5" style="1" customWidth="1"/>
    <col min="3067" max="3068" width="22.5" style="1" customWidth="1"/>
    <col min="3069" max="3321" width="10" style="1"/>
    <col min="3322" max="3322" width="37.5" style="1" customWidth="1"/>
    <col min="3323" max="3324" width="22.5" style="1" customWidth="1"/>
    <col min="3325" max="3577" width="10" style="1"/>
    <col min="3578" max="3578" width="37.5" style="1" customWidth="1"/>
    <col min="3579" max="3580" width="22.5" style="1" customWidth="1"/>
    <col min="3581" max="3833" width="10" style="1"/>
    <col min="3834" max="3834" width="37.5" style="1" customWidth="1"/>
    <col min="3835" max="3836" width="22.5" style="1" customWidth="1"/>
    <col min="3837" max="4089" width="10" style="1"/>
    <col min="4090" max="4090" width="37.5" style="1" customWidth="1"/>
    <col min="4091" max="4092" width="22.5" style="1" customWidth="1"/>
    <col min="4093" max="4345" width="10" style="1"/>
    <col min="4346" max="4346" width="37.5" style="1" customWidth="1"/>
    <col min="4347" max="4348" width="22.5" style="1" customWidth="1"/>
    <col min="4349" max="4601" width="10" style="1"/>
    <col min="4602" max="4602" width="37.5" style="1" customWidth="1"/>
    <col min="4603" max="4604" width="22.5" style="1" customWidth="1"/>
    <col min="4605" max="4857" width="10" style="1"/>
    <col min="4858" max="4858" width="37.5" style="1" customWidth="1"/>
    <col min="4859" max="4860" width="22.5" style="1" customWidth="1"/>
    <col min="4861" max="5113" width="10" style="1"/>
    <col min="5114" max="5114" width="37.5" style="1" customWidth="1"/>
    <col min="5115" max="5116" width="22.5" style="1" customWidth="1"/>
    <col min="5117" max="5369" width="10" style="1"/>
    <col min="5370" max="5370" width="37.5" style="1" customWidth="1"/>
    <col min="5371" max="5372" width="22.5" style="1" customWidth="1"/>
    <col min="5373" max="5625" width="10" style="1"/>
    <col min="5626" max="5626" width="37.5" style="1" customWidth="1"/>
    <col min="5627" max="5628" width="22.5" style="1" customWidth="1"/>
    <col min="5629" max="5881" width="10" style="1"/>
    <col min="5882" max="5882" width="37.5" style="1" customWidth="1"/>
    <col min="5883" max="5884" width="22.5" style="1" customWidth="1"/>
    <col min="5885" max="6137" width="10" style="1"/>
    <col min="6138" max="6138" width="37.5" style="1" customWidth="1"/>
    <col min="6139" max="6140" width="22.5" style="1" customWidth="1"/>
    <col min="6141" max="6393" width="10" style="1"/>
    <col min="6394" max="6394" width="37.5" style="1" customWidth="1"/>
    <col min="6395" max="6396" width="22.5" style="1" customWidth="1"/>
    <col min="6397" max="6649" width="10" style="1"/>
    <col min="6650" max="6650" width="37.5" style="1" customWidth="1"/>
    <col min="6651" max="6652" width="22.5" style="1" customWidth="1"/>
    <col min="6653" max="6905" width="10" style="1"/>
    <col min="6906" max="6906" width="37.5" style="1" customWidth="1"/>
    <col min="6907" max="6908" width="22.5" style="1" customWidth="1"/>
    <col min="6909" max="7161" width="10" style="1"/>
    <col min="7162" max="7162" width="37.5" style="1" customWidth="1"/>
    <col min="7163" max="7164" width="22.5" style="1" customWidth="1"/>
    <col min="7165" max="7417" width="10" style="1"/>
    <col min="7418" max="7418" width="37.5" style="1" customWidth="1"/>
    <col min="7419" max="7420" width="22.5" style="1" customWidth="1"/>
    <col min="7421" max="7673" width="10" style="1"/>
    <col min="7674" max="7674" width="37.5" style="1" customWidth="1"/>
    <col min="7675" max="7676" width="22.5" style="1" customWidth="1"/>
    <col min="7677" max="7929" width="10" style="1"/>
    <col min="7930" max="7930" width="37.5" style="1" customWidth="1"/>
    <col min="7931" max="7932" width="22.5" style="1" customWidth="1"/>
    <col min="7933" max="8185" width="10" style="1"/>
    <col min="8186" max="8186" width="37.5" style="1" customWidth="1"/>
    <col min="8187" max="8188" width="22.5" style="1" customWidth="1"/>
    <col min="8189" max="8441" width="10" style="1"/>
    <col min="8442" max="8442" width="37.5" style="1" customWidth="1"/>
    <col min="8443" max="8444" width="22.5" style="1" customWidth="1"/>
    <col min="8445" max="8697" width="10" style="1"/>
    <col min="8698" max="8698" width="37.5" style="1" customWidth="1"/>
    <col min="8699" max="8700" width="22.5" style="1" customWidth="1"/>
    <col min="8701" max="8953" width="10" style="1"/>
    <col min="8954" max="8954" width="37.5" style="1" customWidth="1"/>
    <col min="8955" max="8956" width="22.5" style="1" customWidth="1"/>
    <col min="8957" max="9209" width="10" style="1"/>
    <col min="9210" max="9210" width="37.5" style="1" customWidth="1"/>
    <col min="9211" max="9212" width="22.5" style="1" customWidth="1"/>
    <col min="9213" max="9465" width="10" style="1"/>
    <col min="9466" max="9466" width="37.5" style="1" customWidth="1"/>
    <col min="9467" max="9468" width="22.5" style="1" customWidth="1"/>
    <col min="9469" max="9721" width="10" style="1"/>
    <col min="9722" max="9722" width="37.5" style="1" customWidth="1"/>
    <col min="9723" max="9724" width="22.5" style="1" customWidth="1"/>
    <col min="9725" max="9977" width="10" style="1"/>
    <col min="9978" max="9978" width="37.5" style="1" customWidth="1"/>
    <col min="9979" max="9980" width="22.5" style="1" customWidth="1"/>
    <col min="9981" max="10233" width="10" style="1"/>
    <col min="10234" max="10234" width="37.5" style="1" customWidth="1"/>
    <col min="10235" max="10236" width="22.5" style="1" customWidth="1"/>
    <col min="10237" max="10489" width="10" style="1"/>
    <col min="10490" max="10490" width="37.5" style="1" customWidth="1"/>
    <col min="10491" max="10492" width="22.5" style="1" customWidth="1"/>
    <col min="10493" max="10745" width="10" style="1"/>
    <col min="10746" max="10746" width="37.5" style="1" customWidth="1"/>
    <col min="10747" max="10748" width="22.5" style="1" customWidth="1"/>
    <col min="10749" max="11001" width="10" style="1"/>
    <col min="11002" max="11002" width="37.5" style="1" customWidth="1"/>
    <col min="11003" max="11004" width="22.5" style="1" customWidth="1"/>
    <col min="11005" max="11257" width="10" style="1"/>
    <col min="11258" max="11258" width="37.5" style="1" customWidth="1"/>
    <col min="11259" max="11260" width="22.5" style="1" customWidth="1"/>
    <col min="11261" max="11513" width="10" style="1"/>
    <col min="11514" max="11514" width="37.5" style="1" customWidth="1"/>
    <col min="11515" max="11516" width="22.5" style="1" customWidth="1"/>
    <col min="11517" max="11769" width="10" style="1"/>
    <col min="11770" max="11770" width="37.5" style="1" customWidth="1"/>
    <col min="11771" max="11772" width="22.5" style="1" customWidth="1"/>
    <col min="11773" max="12025" width="10" style="1"/>
    <col min="12026" max="12026" width="37.5" style="1" customWidth="1"/>
    <col min="12027" max="12028" width="22.5" style="1" customWidth="1"/>
    <col min="12029" max="12281" width="10" style="1"/>
    <col min="12282" max="12282" width="37.5" style="1" customWidth="1"/>
    <col min="12283" max="12284" width="22.5" style="1" customWidth="1"/>
    <col min="12285" max="12537" width="10" style="1"/>
    <col min="12538" max="12538" width="37.5" style="1" customWidth="1"/>
    <col min="12539" max="12540" width="22.5" style="1" customWidth="1"/>
    <col min="12541" max="12793" width="10" style="1"/>
    <col min="12794" max="12794" width="37.5" style="1" customWidth="1"/>
    <col min="12795" max="12796" width="22.5" style="1" customWidth="1"/>
    <col min="12797" max="13049" width="10" style="1"/>
    <col min="13050" max="13050" width="37.5" style="1" customWidth="1"/>
    <col min="13051" max="13052" width="22.5" style="1" customWidth="1"/>
    <col min="13053" max="13305" width="10" style="1"/>
    <col min="13306" max="13306" width="37.5" style="1" customWidth="1"/>
    <col min="13307" max="13308" width="22.5" style="1" customWidth="1"/>
    <col min="13309" max="13561" width="10" style="1"/>
    <col min="13562" max="13562" width="37.5" style="1" customWidth="1"/>
    <col min="13563" max="13564" width="22.5" style="1" customWidth="1"/>
    <col min="13565" max="13817" width="10" style="1"/>
    <col min="13818" max="13818" width="37.5" style="1" customWidth="1"/>
    <col min="13819" max="13820" width="22.5" style="1" customWidth="1"/>
    <col min="13821" max="14073" width="10" style="1"/>
    <col min="14074" max="14074" width="37.5" style="1" customWidth="1"/>
    <col min="14075" max="14076" width="22.5" style="1" customWidth="1"/>
    <col min="14077" max="14329" width="10" style="1"/>
    <col min="14330" max="14330" width="37.5" style="1" customWidth="1"/>
    <col min="14331" max="14332" width="22.5" style="1" customWidth="1"/>
    <col min="14333" max="14585" width="10" style="1"/>
    <col min="14586" max="14586" width="37.5" style="1" customWidth="1"/>
    <col min="14587" max="14588" width="22.5" style="1" customWidth="1"/>
    <col min="14589" max="14841" width="10" style="1"/>
    <col min="14842" max="14842" width="37.5" style="1" customWidth="1"/>
    <col min="14843" max="14844" width="22.5" style="1" customWidth="1"/>
    <col min="14845" max="15097" width="10" style="1"/>
    <col min="15098" max="15098" width="37.5" style="1" customWidth="1"/>
    <col min="15099" max="15100" width="22.5" style="1" customWidth="1"/>
    <col min="15101" max="15353" width="10" style="1"/>
    <col min="15354" max="15354" width="37.5" style="1" customWidth="1"/>
    <col min="15355" max="15356" width="22.5" style="1" customWidth="1"/>
    <col min="15357" max="15609" width="10" style="1"/>
    <col min="15610" max="15610" width="37.5" style="1" customWidth="1"/>
    <col min="15611" max="15612" width="22.5" style="1" customWidth="1"/>
    <col min="15613" max="15865" width="10" style="1"/>
    <col min="15866" max="15866" width="37.5" style="1" customWidth="1"/>
    <col min="15867" max="15868" width="22.5" style="1" customWidth="1"/>
    <col min="15869" max="16121" width="10" style="1"/>
    <col min="16122" max="16122" width="37.5" style="1" customWidth="1"/>
    <col min="16123" max="16124" width="22.5" style="1" customWidth="1"/>
    <col min="16125" max="16384" width="10" style="1"/>
  </cols>
  <sheetData>
    <row r="1" spans="1:5" ht="31.7" customHeight="1">
      <c r="A1" s="204" t="s">
        <v>22</v>
      </c>
      <c r="B1" s="211"/>
      <c r="C1" s="211"/>
      <c r="D1" s="211"/>
      <c r="E1" s="212"/>
    </row>
    <row r="2" spans="1:5" ht="18.95" customHeight="1">
      <c r="A2" s="213" t="s">
        <v>247</v>
      </c>
      <c r="B2" s="214"/>
      <c r="C2" s="214"/>
      <c r="D2" s="214"/>
      <c r="E2" s="215"/>
    </row>
    <row r="3" spans="1:5" ht="18.95" customHeight="1">
      <c r="A3" s="213" t="s">
        <v>189</v>
      </c>
      <c r="B3" s="214"/>
      <c r="C3" s="214"/>
      <c r="D3" s="214"/>
      <c r="E3" s="215"/>
    </row>
    <row r="4" spans="1:5" ht="18.95" customHeight="1">
      <c r="A4" s="217" t="s">
        <v>127</v>
      </c>
      <c r="B4" s="214"/>
      <c r="C4" s="214"/>
      <c r="D4" s="215"/>
      <c r="E4" s="218" t="s">
        <v>113</v>
      </c>
    </row>
    <row r="5" spans="1:5" ht="18.95" customHeight="1">
      <c r="A5" s="219" t="s">
        <v>12</v>
      </c>
      <c r="B5" s="216" t="s">
        <v>186</v>
      </c>
      <c r="C5" s="215"/>
      <c r="D5" s="216" t="s">
        <v>187</v>
      </c>
      <c r="E5" s="215"/>
    </row>
    <row r="6" spans="1:5" ht="24.2" customHeight="1">
      <c r="A6" s="217" t="s">
        <v>21</v>
      </c>
      <c r="B6" s="220"/>
      <c r="C6" s="220"/>
      <c r="D6" s="220"/>
      <c r="E6" s="220"/>
    </row>
    <row r="7" spans="1:5" ht="24.2" customHeight="1">
      <c r="A7" s="217" t="s">
        <v>20</v>
      </c>
      <c r="B7" s="220"/>
      <c r="C7" s="220">
        <v>171920</v>
      </c>
      <c r="D7" s="220"/>
      <c r="E7" s="220">
        <v>342140</v>
      </c>
    </row>
    <row r="8" spans="1:5" ht="24.2" customHeight="1">
      <c r="A8" s="217" t="s">
        <v>157</v>
      </c>
      <c r="B8" s="220">
        <v>14900</v>
      </c>
      <c r="C8" s="220"/>
      <c r="D8" s="220">
        <v>293900</v>
      </c>
      <c r="E8" s="220"/>
    </row>
    <row r="9" spans="1:5" ht="24.2" customHeight="1">
      <c r="A9" s="217" t="s">
        <v>158</v>
      </c>
      <c r="B9" s="220"/>
      <c r="C9" s="220">
        <v>14900</v>
      </c>
      <c r="D9" s="220"/>
      <c r="E9" s="220">
        <v>293900</v>
      </c>
    </row>
    <row r="10" spans="1:5" ht="24.2" customHeight="1">
      <c r="A10" s="217" t="s">
        <v>159</v>
      </c>
      <c r="B10" s="220"/>
      <c r="C10" s="220">
        <v>14900</v>
      </c>
      <c r="D10" s="220"/>
      <c r="E10" s="220">
        <v>293900</v>
      </c>
    </row>
    <row r="11" spans="1:5" ht="24.2" customHeight="1">
      <c r="A11" s="217" t="s">
        <v>180</v>
      </c>
      <c r="B11" s="220">
        <v>116740</v>
      </c>
      <c r="C11" s="220"/>
      <c r="D11" s="220">
        <v>48240</v>
      </c>
      <c r="E11" s="220"/>
    </row>
    <row r="12" spans="1:5" ht="24.2" customHeight="1">
      <c r="A12" s="217" t="s">
        <v>181</v>
      </c>
      <c r="B12" s="220"/>
      <c r="C12" s="220">
        <v>116740</v>
      </c>
      <c r="D12" s="220"/>
      <c r="E12" s="220">
        <v>48240</v>
      </c>
    </row>
    <row r="13" spans="1:5" ht="24.2" customHeight="1">
      <c r="A13" s="217" t="s">
        <v>182</v>
      </c>
      <c r="B13" s="220"/>
      <c r="C13" s="220">
        <v>54240</v>
      </c>
      <c r="D13" s="220"/>
      <c r="E13" s="220">
        <v>48240</v>
      </c>
    </row>
    <row r="14" spans="1:5" ht="24.2" customHeight="1">
      <c r="A14" s="217" t="s">
        <v>190</v>
      </c>
      <c r="B14" s="220"/>
      <c r="C14" s="220">
        <v>62500</v>
      </c>
      <c r="D14" s="220"/>
      <c r="E14" s="220"/>
    </row>
    <row r="15" spans="1:5" ht="24.2" customHeight="1">
      <c r="A15" s="217" t="s">
        <v>206</v>
      </c>
      <c r="B15" s="220">
        <v>40280</v>
      </c>
      <c r="C15" s="220"/>
      <c r="D15" s="220"/>
      <c r="E15" s="220"/>
    </row>
    <row r="16" spans="1:5" ht="24.2" customHeight="1">
      <c r="A16" s="217" t="s">
        <v>207</v>
      </c>
      <c r="B16" s="220"/>
      <c r="C16" s="220">
        <v>40280</v>
      </c>
      <c r="D16" s="220"/>
      <c r="E16" s="220"/>
    </row>
    <row r="17" spans="1:5" ht="24.2" customHeight="1">
      <c r="A17" s="217" t="s">
        <v>208</v>
      </c>
      <c r="B17" s="220"/>
      <c r="C17" s="220">
        <v>40280</v>
      </c>
      <c r="D17" s="220"/>
      <c r="E17" s="220"/>
    </row>
    <row r="18" spans="1:5" ht="24.2" customHeight="1">
      <c r="A18" s="217" t="s">
        <v>19</v>
      </c>
      <c r="B18" s="220"/>
      <c r="C18" s="221">
        <v>-171920</v>
      </c>
      <c r="D18" s="220"/>
      <c r="E18" s="221">
        <v>-342140</v>
      </c>
    </row>
    <row r="19" spans="1:5" ht="24.2" customHeight="1">
      <c r="A19" s="217" t="s">
        <v>18</v>
      </c>
      <c r="B19" s="220"/>
      <c r="C19" s="220">
        <v>162781</v>
      </c>
      <c r="D19" s="220"/>
      <c r="E19" s="220">
        <v>122473</v>
      </c>
    </row>
    <row r="20" spans="1:5" ht="24.2" customHeight="1">
      <c r="A20" s="217" t="s">
        <v>160</v>
      </c>
      <c r="B20" s="220">
        <v>162781</v>
      </c>
      <c r="C20" s="220"/>
      <c r="D20" s="220">
        <v>122473</v>
      </c>
      <c r="E20" s="220"/>
    </row>
    <row r="21" spans="1:5" ht="24.2" customHeight="1">
      <c r="A21" s="217" t="s">
        <v>161</v>
      </c>
      <c r="B21" s="220"/>
      <c r="C21" s="220">
        <v>162781</v>
      </c>
      <c r="D21" s="220"/>
      <c r="E21" s="220">
        <v>122473</v>
      </c>
    </row>
    <row r="22" spans="1:5" ht="24.2" customHeight="1">
      <c r="A22" s="217" t="s">
        <v>162</v>
      </c>
      <c r="B22" s="220"/>
      <c r="C22" s="220">
        <v>162781</v>
      </c>
      <c r="D22" s="220"/>
      <c r="E22" s="220">
        <v>122473</v>
      </c>
    </row>
    <row r="23" spans="1:5" ht="24.2" customHeight="1">
      <c r="A23" s="217" t="s">
        <v>17</v>
      </c>
      <c r="B23" s="220"/>
      <c r="C23" s="220"/>
      <c r="D23" s="220"/>
      <c r="E23" s="220"/>
    </row>
    <row r="24" spans="1:5" ht="24.2" customHeight="1">
      <c r="A24" s="217" t="s">
        <v>16</v>
      </c>
      <c r="B24" s="220"/>
      <c r="C24" s="221">
        <v>-9139</v>
      </c>
      <c r="D24" s="220"/>
      <c r="E24" s="221">
        <v>-219667</v>
      </c>
    </row>
    <row r="25" spans="1:5" ht="24.2" customHeight="1">
      <c r="A25" s="217" t="s">
        <v>15</v>
      </c>
      <c r="B25" s="220"/>
      <c r="C25" s="221">
        <v>-9139</v>
      </c>
      <c r="D25" s="220"/>
      <c r="E25" s="221">
        <v>-219667</v>
      </c>
    </row>
    <row r="26" spans="1:5" ht="24.2" customHeight="1">
      <c r="A26" s="217" t="s">
        <v>14</v>
      </c>
      <c r="B26" s="220"/>
      <c r="C26" s="220"/>
      <c r="D26" s="220"/>
      <c r="E26" s="220"/>
    </row>
    <row r="27" spans="1:5" ht="24.2" customHeight="1">
      <c r="A27" s="217" t="s">
        <v>13</v>
      </c>
      <c r="B27" s="220"/>
      <c r="C27" s="221">
        <v>-9139</v>
      </c>
      <c r="D27" s="220"/>
      <c r="E27" s="221">
        <v>-219667</v>
      </c>
    </row>
    <row r="28" spans="1:5" ht="24" customHeight="1"/>
    <row r="29" spans="1:5" ht="24" customHeight="1"/>
    <row r="30" spans="1:5" ht="24" customHeight="1"/>
    <row r="31" spans="1:5" ht="24" customHeight="1"/>
    <row r="32" spans="1:5" ht="24" customHeight="1"/>
    <row r="33" ht="24" customHeight="1"/>
    <row r="34" ht="24" customHeight="1"/>
    <row r="35" ht="24" customHeight="1"/>
    <row r="36" ht="24" customHeight="1"/>
    <row r="37" ht="24" customHeight="1"/>
    <row r="38" ht="24" customHeight="1"/>
    <row r="39" ht="24" customHeight="1"/>
    <row r="40" ht="24" customHeight="1"/>
    <row r="41" ht="24" customHeight="1"/>
    <row r="42" ht="24" customHeight="1"/>
    <row r="43" ht="24" customHeight="1"/>
    <row r="44" ht="24" customHeight="1"/>
    <row r="45" ht="24" customHeight="1"/>
    <row r="46" ht="24" customHeight="1"/>
    <row r="47" ht="24" customHeight="1"/>
    <row r="48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ht="24" customHeight="1"/>
    <row r="66" ht="24" customHeight="1"/>
    <row r="67" ht="24" customHeight="1"/>
    <row r="68" ht="2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  <row r="79" ht="24" customHeight="1"/>
    <row r="80" ht="24" customHeight="1"/>
    <row r="81" ht="24" customHeight="1"/>
    <row r="82" ht="24" customHeight="1"/>
    <row r="83" ht="24" customHeight="1"/>
    <row r="84" ht="24" customHeight="1"/>
    <row r="85" ht="24" customHeight="1"/>
    <row r="86" ht="24" customHeight="1"/>
    <row r="87" ht="24" customHeight="1"/>
    <row r="88" ht="24" customHeight="1"/>
    <row r="89" ht="24" customHeight="1"/>
    <row r="90" ht="24" customHeight="1"/>
    <row r="91" ht="24" customHeight="1"/>
    <row r="92" ht="24" customHeight="1"/>
    <row r="93" ht="24" customHeight="1"/>
    <row r="94" ht="24" customHeight="1"/>
    <row r="95" ht="24" customHeight="1"/>
    <row r="96" ht="24" customHeight="1"/>
    <row r="97" ht="24.2" customHeight="1"/>
    <row r="98" ht="24.2" customHeight="1"/>
    <row r="99" ht="24.2" customHeight="1"/>
    <row r="100" ht="24.2" customHeight="1"/>
  </sheetData>
  <mergeCells count="6">
    <mergeCell ref="A1:E1"/>
    <mergeCell ref="A2:E2"/>
    <mergeCell ref="A3:E3"/>
    <mergeCell ref="B4:D4"/>
    <mergeCell ref="B5:C5"/>
    <mergeCell ref="D5:E5"/>
  </mergeCells>
  <phoneticPr fontId="4" type="noConversion"/>
  <pageMargins left="0.75" right="0.75" top="1" bottom="1" header="0.5" footer="0.5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82370-11DA-4F12-A25F-4E28188852FB}">
  <dimension ref="A1:F35"/>
  <sheetViews>
    <sheetView workbookViewId="0">
      <selection activeCell="F11" sqref="F11"/>
    </sheetView>
  </sheetViews>
  <sheetFormatPr defaultRowHeight="16.5"/>
  <cols>
    <col min="1" max="1" width="9.875" bestFit="1" customWidth="1"/>
    <col min="2" max="2" width="24.25" customWidth="1"/>
    <col min="3" max="3" width="30.125" customWidth="1"/>
    <col min="4" max="4" width="56" customWidth="1"/>
    <col min="5" max="5" width="18.25" customWidth="1"/>
    <col min="6" max="6" width="12.75" bestFit="1" customWidth="1"/>
    <col min="7" max="12" width="12.125" bestFit="1" customWidth="1"/>
    <col min="13" max="13" width="11.5" customWidth="1"/>
    <col min="14" max="14" width="12.25" customWidth="1"/>
    <col min="15" max="15" width="12.375" customWidth="1"/>
    <col min="16" max="16" width="11.5" customWidth="1"/>
    <col min="17" max="17" width="13.25" customWidth="1"/>
    <col min="18" max="18" width="13.125" customWidth="1"/>
  </cols>
  <sheetData>
    <row r="1" spans="1:6" s="77" customFormat="1" ht="27" customHeight="1" thickBot="1">
      <c r="A1" s="170" t="s">
        <v>116</v>
      </c>
      <c r="B1" s="170"/>
      <c r="C1" s="170"/>
      <c r="D1" s="170"/>
      <c r="E1" s="170"/>
      <c r="F1" s="170"/>
    </row>
    <row r="2" spans="1:6" s="77" customFormat="1" ht="17.25">
      <c r="B2" s="78"/>
      <c r="F2" s="79"/>
    </row>
    <row r="3" spans="1:6" s="77" customFormat="1" ht="17.25">
      <c r="B3" s="78"/>
    </row>
    <row r="4" spans="1:6" s="77" customFormat="1" ht="17.25">
      <c r="A4" s="80" t="s">
        <v>117</v>
      </c>
      <c r="B4" s="81" t="s">
        <v>118</v>
      </c>
      <c r="C4" s="81" t="s">
        <v>119</v>
      </c>
      <c r="D4" s="81" t="s">
        <v>120</v>
      </c>
      <c r="E4" s="81" t="s">
        <v>121</v>
      </c>
      <c r="F4" s="82" t="s">
        <v>122</v>
      </c>
    </row>
    <row r="5" spans="1:6" s="77" customFormat="1" ht="17.25">
      <c r="A5" s="161">
        <v>1</v>
      </c>
      <c r="B5" s="83"/>
      <c r="C5" s="84"/>
      <c r="D5" s="84"/>
      <c r="E5" s="85"/>
      <c r="F5" s="86"/>
    </row>
    <row r="6" spans="1:6" s="77" customFormat="1" ht="17.25">
      <c r="A6" s="171"/>
      <c r="B6" s="172" t="s">
        <v>123</v>
      </c>
      <c r="C6" s="172"/>
      <c r="D6" s="172"/>
      <c r="E6" s="87">
        <f>SUM(E5:E5)</f>
        <v>0</v>
      </c>
      <c r="F6" s="88"/>
    </row>
    <row r="7" spans="1:6" s="77" customFormat="1" ht="17.25">
      <c r="A7" s="171">
        <v>2</v>
      </c>
      <c r="B7" s="173"/>
      <c r="E7" s="89"/>
    </row>
    <row r="8" spans="1:6" s="77" customFormat="1" ht="17.25">
      <c r="A8" s="171"/>
      <c r="B8" s="174"/>
      <c r="E8" s="89"/>
    </row>
    <row r="9" spans="1:6" s="77" customFormat="1" ht="17.25">
      <c r="A9" s="171"/>
      <c r="B9" s="172"/>
      <c r="C9" s="172"/>
      <c r="D9" s="172"/>
      <c r="E9" s="87"/>
      <c r="F9" s="88"/>
    </row>
    <row r="10" spans="1:6" s="77" customFormat="1" ht="17.25">
      <c r="A10" s="159">
        <v>3</v>
      </c>
      <c r="B10" s="162"/>
      <c r="C10" s="86"/>
      <c r="D10" s="86"/>
      <c r="E10" s="85"/>
      <c r="F10" s="86"/>
    </row>
    <row r="11" spans="1:6" s="77" customFormat="1" ht="17.25">
      <c r="A11" s="160"/>
      <c r="B11" s="169"/>
      <c r="C11" s="86"/>
      <c r="D11" s="86"/>
      <c r="E11" s="85"/>
      <c r="F11" s="86"/>
    </row>
    <row r="12" spans="1:6" s="77" customFormat="1" ht="17.25">
      <c r="A12" s="160"/>
      <c r="B12" s="169"/>
      <c r="C12" s="91"/>
      <c r="D12" s="91"/>
      <c r="E12" s="85"/>
      <c r="F12" s="86"/>
    </row>
    <row r="13" spans="1:6" s="77" customFormat="1" ht="17.25">
      <c r="A13" s="160"/>
      <c r="B13" s="169"/>
      <c r="C13" s="91"/>
      <c r="D13" s="91"/>
      <c r="E13" s="85"/>
      <c r="F13" s="86"/>
    </row>
    <row r="14" spans="1:6" s="77" customFormat="1" ht="17.25">
      <c r="A14" s="160"/>
      <c r="B14" s="169"/>
      <c r="C14" s="91"/>
      <c r="D14" s="91"/>
      <c r="E14" s="85"/>
      <c r="F14" s="86"/>
    </row>
    <row r="15" spans="1:6" s="77" customFormat="1" ht="17.25">
      <c r="A15" s="160"/>
      <c r="B15" s="163"/>
      <c r="C15" s="91"/>
      <c r="D15" s="91"/>
      <c r="E15" s="85"/>
      <c r="F15" s="86"/>
    </row>
    <row r="16" spans="1:6" s="77" customFormat="1" ht="17.25">
      <c r="A16" s="161"/>
      <c r="B16" s="164"/>
      <c r="C16" s="165"/>
      <c r="D16" s="166"/>
      <c r="E16" s="87"/>
      <c r="F16" s="88"/>
    </row>
    <row r="17" spans="1:6" s="77" customFormat="1" ht="17.25">
      <c r="A17" s="159">
        <v>4</v>
      </c>
      <c r="B17" s="162"/>
      <c r="C17" s="86"/>
      <c r="D17" s="86"/>
      <c r="E17" s="85"/>
      <c r="F17" s="86"/>
    </row>
    <row r="18" spans="1:6" s="77" customFormat="1" ht="17.25">
      <c r="A18" s="160"/>
      <c r="B18" s="169"/>
      <c r="C18" s="91"/>
      <c r="D18" s="91"/>
      <c r="E18" s="85"/>
      <c r="F18" s="86"/>
    </row>
    <row r="19" spans="1:6" s="77" customFormat="1" ht="17.25">
      <c r="A19" s="160"/>
      <c r="B19" s="169"/>
      <c r="C19" s="91"/>
      <c r="D19" s="91"/>
      <c r="E19" s="85"/>
      <c r="F19" s="86"/>
    </row>
    <row r="20" spans="1:6" s="77" customFormat="1" ht="17.25">
      <c r="A20" s="160"/>
      <c r="B20" s="169"/>
      <c r="C20" s="91"/>
      <c r="D20" s="91"/>
      <c r="E20" s="85"/>
      <c r="F20" s="86"/>
    </row>
    <row r="21" spans="1:6" s="77" customFormat="1" ht="17.25">
      <c r="A21" s="160"/>
      <c r="B21" s="163"/>
      <c r="C21" s="91"/>
      <c r="D21" s="91"/>
      <c r="E21" s="85"/>
      <c r="F21" s="86"/>
    </row>
    <row r="22" spans="1:6" s="77" customFormat="1" ht="17.25">
      <c r="A22" s="161"/>
      <c r="B22" s="164"/>
      <c r="C22" s="165"/>
      <c r="D22" s="166"/>
      <c r="E22" s="87"/>
      <c r="F22" s="88"/>
    </row>
    <row r="23" spans="1:6" s="77" customFormat="1" ht="17.25">
      <c r="A23" s="159">
        <v>5</v>
      </c>
      <c r="B23" s="90"/>
      <c r="C23" s="86"/>
      <c r="D23" s="86"/>
      <c r="E23" s="85"/>
      <c r="F23" s="86"/>
    </row>
    <row r="24" spans="1:6" s="77" customFormat="1" ht="17.25">
      <c r="A24" s="161"/>
      <c r="B24" s="164"/>
      <c r="C24" s="165"/>
      <c r="D24" s="166"/>
      <c r="E24" s="87"/>
      <c r="F24" s="88"/>
    </row>
    <row r="25" spans="1:6" s="77" customFormat="1" ht="17.25">
      <c r="A25" s="159">
        <v>6</v>
      </c>
      <c r="B25" s="162"/>
      <c r="C25" s="86"/>
      <c r="D25" s="86"/>
      <c r="E25" s="85"/>
      <c r="F25" s="86"/>
    </row>
    <row r="26" spans="1:6" s="77" customFormat="1" ht="17.25">
      <c r="A26" s="160"/>
      <c r="B26" s="163"/>
      <c r="C26" s="91"/>
      <c r="D26" s="92"/>
      <c r="E26" s="85"/>
      <c r="F26" s="86"/>
    </row>
    <row r="27" spans="1:6" s="77" customFormat="1" ht="17.25">
      <c r="A27" s="161"/>
      <c r="B27" s="164"/>
      <c r="C27" s="165"/>
      <c r="D27" s="166"/>
      <c r="E27" s="87"/>
      <c r="F27" s="88"/>
    </row>
    <row r="28" spans="1:6" s="77" customFormat="1" ht="17.25">
      <c r="A28" s="159">
        <v>7</v>
      </c>
      <c r="B28" s="90"/>
      <c r="C28" s="86"/>
      <c r="D28" s="86"/>
      <c r="E28" s="85"/>
      <c r="F28" s="86"/>
    </row>
    <row r="29" spans="1:6" s="77" customFormat="1" ht="17.25">
      <c r="A29" s="161"/>
      <c r="B29" s="164" t="s">
        <v>123</v>
      </c>
      <c r="C29" s="165"/>
      <c r="D29" s="166"/>
      <c r="E29" s="87"/>
      <c r="F29" s="88"/>
    </row>
    <row r="30" spans="1:6" s="77" customFormat="1" ht="17.25">
      <c r="A30" s="159">
        <v>8</v>
      </c>
      <c r="B30" s="162"/>
      <c r="C30" s="86"/>
      <c r="D30" s="86"/>
      <c r="E30" s="85"/>
      <c r="F30" s="86"/>
    </row>
    <row r="31" spans="1:6" s="77" customFormat="1" ht="17.25">
      <c r="A31" s="160"/>
      <c r="B31" s="169"/>
      <c r="C31" s="91"/>
      <c r="D31" s="92"/>
      <c r="E31" s="85"/>
      <c r="F31" s="86"/>
    </row>
    <row r="32" spans="1:6" s="77" customFormat="1" ht="17.25">
      <c r="A32" s="160"/>
      <c r="B32" s="169"/>
      <c r="C32" s="91"/>
      <c r="D32" s="92"/>
      <c r="E32" s="85"/>
      <c r="F32" s="86"/>
    </row>
    <row r="33" spans="1:6" s="77" customFormat="1" ht="17.25">
      <c r="A33" s="161"/>
      <c r="B33" s="164" t="s">
        <v>123</v>
      </c>
      <c r="C33" s="165"/>
      <c r="D33" s="166"/>
      <c r="E33" s="87">
        <f>SUM(E30:E32)</f>
        <v>0</v>
      </c>
      <c r="F33" s="88"/>
    </row>
    <row r="34" spans="1:6" s="77" customFormat="1" ht="17.25">
      <c r="A34" s="167" t="s">
        <v>124</v>
      </c>
      <c r="B34" s="167"/>
      <c r="C34" s="167"/>
      <c r="D34" s="168"/>
      <c r="E34" s="94">
        <f>E6+E9+E16+E22+E24+E27+E29+E33</f>
        <v>0</v>
      </c>
      <c r="F34" s="95"/>
    </row>
    <row r="35" spans="1:6" s="77" customFormat="1" ht="17.25">
      <c r="B35" s="78"/>
      <c r="E35" s="96"/>
    </row>
  </sheetData>
  <mergeCells count="23">
    <mergeCell ref="A1:F1"/>
    <mergeCell ref="A5:A6"/>
    <mergeCell ref="B6:D6"/>
    <mergeCell ref="B7:B8"/>
    <mergeCell ref="A28:A29"/>
    <mergeCell ref="B29:D29"/>
    <mergeCell ref="A7:A9"/>
    <mergeCell ref="B9:D9"/>
    <mergeCell ref="A10:A16"/>
    <mergeCell ref="B16:D16"/>
    <mergeCell ref="A17:A22"/>
    <mergeCell ref="B22:D22"/>
    <mergeCell ref="B17:B21"/>
    <mergeCell ref="B10:B15"/>
    <mergeCell ref="A23:A24"/>
    <mergeCell ref="B24:D24"/>
    <mergeCell ref="A25:A27"/>
    <mergeCell ref="B25:B26"/>
    <mergeCell ref="B27:D27"/>
    <mergeCell ref="A34:D34"/>
    <mergeCell ref="A30:A33"/>
    <mergeCell ref="B30:B32"/>
    <mergeCell ref="B33:D33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EE080-4799-4229-81C5-84775D81E2E2}">
  <dimension ref="A1:F32"/>
  <sheetViews>
    <sheetView topLeftCell="A10" workbookViewId="0">
      <selection activeCell="F11" sqref="F11"/>
    </sheetView>
  </sheetViews>
  <sheetFormatPr defaultRowHeight="16.5"/>
  <cols>
    <col min="1" max="1" width="9.875" bestFit="1" customWidth="1"/>
    <col min="2" max="2" width="25" customWidth="1"/>
    <col min="3" max="3" width="30.625" customWidth="1"/>
    <col min="4" max="4" width="47.625" customWidth="1"/>
    <col min="5" max="5" width="23.75" customWidth="1"/>
    <col min="6" max="6" width="12.75" bestFit="1" customWidth="1"/>
    <col min="7" max="12" width="12.125" bestFit="1" customWidth="1"/>
    <col min="13" max="13" width="11.5" customWidth="1"/>
    <col min="14" max="14" width="12.25" customWidth="1"/>
    <col min="15" max="15" width="12.375" customWidth="1"/>
    <col min="16" max="16" width="11.5" customWidth="1"/>
    <col min="17" max="17" width="13.25" customWidth="1"/>
    <col min="18" max="18" width="13.125" customWidth="1"/>
  </cols>
  <sheetData>
    <row r="1" spans="1:6" s="77" customFormat="1" ht="27" customHeight="1" thickBot="1">
      <c r="A1" s="170" t="s">
        <v>125</v>
      </c>
      <c r="B1" s="170"/>
      <c r="C1" s="170"/>
      <c r="D1" s="170"/>
      <c r="E1" s="170"/>
      <c r="F1" s="170"/>
    </row>
    <row r="2" spans="1:6" s="77" customFormat="1" ht="17.25">
      <c r="B2" s="78"/>
      <c r="F2" s="79"/>
    </row>
    <row r="3" spans="1:6" s="77" customFormat="1" ht="17.25">
      <c r="A3" s="78" t="s">
        <v>115</v>
      </c>
      <c r="B3" s="78"/>
    </row>
    <row r="4" spans="1:6" s="77" customFormat="1" ht="17.25">
      <c r="A4" s="80" t="s">
        <v>117</v>
      </c>
      <c r="B4" s="81" t="s">
        <v>118</v>
      </c>
      <c r="C4" s="81" t="s">
        <v>119</v>
      </c>
      <c r="D4" s="81" t="s">
        <v>120</v>
      </c>
      <c r="E4" s="81" t="s">
        <v>121</v>
      </c>
      <c r="F4" s="82" t="s">
        <v>122</v>
      </c>
    </row>
    <row r="5" spans="1:6" s="77" customFormat="1" ht="17.25">
      <c r="A5" s="161">
        <v>1</v>
      </c>
      <c r="B5" s="97"/>
      <c r="C5" s="84"/>
      <c r="D5" s="86"/>
      <c r="E5" s="85"/>
      <c r="F5" s="86"/>
    </row>
    <row r="6" spans="1:6" s="77" customFormat="1" ht="17.25">
      <c r="A6" s="171"/>
      <c r="B6" s="172" t="s">
        <v>123</v>
      </c>
      <c r="C6" s="172"/>
      <c r="D6" s="172"/>
      <c r="E6" s="87">
        <f>SUM(E5:E5)</f>
        <v>0</v>
      </c>
      <c r="F6" s="88"/>
    </row>
    <row r="7" spans="1:6" s="77" customFormat="1" ht="17.25">
      <c r="A7" s="159">
        <v>2</v>
      </c>
      <c r="B7" s="175"/>
      <c r="C7" s="84"/>
      <c r="D7" s="86"/>
      <c r="E7" s="85"/>
      <c r="F7" s="86"/>
    </row>
    <row r="8" spans="1:6" s="77" customFormat="1" ht="17.25">
      <c r="A8" s="160"/>
      <c r="B8" s="176"/>
      <c r="C8" s="84"/>
      <c r="D8" s="86"/>
      <c r="E8" s="85"/>
      <c r="F8" s="86"/>
    </row>
    <row r="9" spans="1:6" s="77" customFormat="1" ht="17.25">
      <c r="A9" s="160"/>
      <c r="B9" s="176"/>
      <c r="C9" s="84"/>
      <c r="D9" s="86"/>
      <c r="E9" s="85"/>
      <c r="F9" s="86"/>
    </row>
    <row r="10" spans="1:6" s="77" customFormat="1" ht="17.25">
      <c r="A10" s="161"/>
      <c r="B10" s="164"/>
      <c r="C10" s="165"/>
      <c r="D10" s="166"/>
      <c r="E10" s="87"/>
      <c r="F10" s="88"/>
    </row>
    <row r="11" spans="1:6" s="77" customFormat="1" ht="17.25">
      <c r="A11" s="161">
        <v>3</v>
      </c>
      <c r="B11" s="175"/>
      <c r="C11" s="84"/>
      <c r="D11" s="84"/>
      <c r="E11" s="85"/>
      <c r="F11" s="86"/>
    </row>
    <row r="12" spans="1:6" s="77" customFormat="1" ht="17.25">
      <c r="A12" s="161"/>
      <c r="B12" s="176"/>
      <c r="C12" s="84"/>
      <c r="D12" s="84"/>
      <c r="E12" s="85"/>
      <c r="F12" s="86"/>
    </row>
    <row r="13" spans="1:6" s="77" customFormat="1" ht="17.25">
      <c r="A13" s="161"/>
      <c r="B13" s="176"/>
      <c r="C13" s="84"/>
      <c r="D13" s="84"/>
      <c r="E13" s="85"/>
      <c r="F13" s="86"/>
    </row>
    <row r="14" spans="1:6" s="77" customFormat="1" ht="17.25">
      <c r="A14" s="161"/>
      <c r="B14" s="176"/>
      <c r="C14" s="84"/>
      <c r="D14" s="84"/>
      <c r="E14" s="85"/>
      <c r="F14" s="86"/>
    </row>
    <row r="15" spans="1:6" s="77" customFormat="1" ht="17.25">
      <c r="A15" s="171"/>
      <c r="B15" s="172" t="s">
        <v>123</v>
      </c>
      <c r="C15" s="172"/>
      <c r="D15" s="172"/>
      <c r="E15" s="87"/>
      <c r="F15" s="88"/>
    </row>
    <row r="16" spans="1:6" s="77" customFormat="1" ht="17.25">
      <c r="A16" s="160">
        <v>4</v>
      </c>
      <c r="B16" s="162"/>
      <c r="C16" s="98"/>
      <c r="D16" s="99"/>
      <c r="E16" s="85"/>
      <c r="F16" s="86"/>
    </row>
    <row r="17" spans="1:6" s="77" customFormat="1" ht="17.25">
      <c r="A17" s="160"/>
      <c r="B17" s="163"/>
      <c r="C17" s="98"/>
      <c r="D17" s="99"/>
      <c r="E17" s="85"/>
      <c r="F17" s="86"/>
    </row>
    <row r="18" spans="1:6" s="77" customFormat="1" ht="17.25">
      <c r="A18" s="161"/>
      <c r="B18" s="164" t="s">
        <v>123</v>
      </c>
      <c r="C18" s="165"/>
      <c r="D18" s="166"/>
      <c r="E18" s="87"/>
      <c r="F18" s="88"/>
    </row>
    <row r="19" spans="1:6" s="77" customFormat="1" ht="17.25">
      <c r="A19" s="160">
        <v>5</v>
      </c>
      <c r="B19" s="162"/>
      <c r="C19" s="98"/>
      <c r="D19" s="99"/>
      <c r="E19" s="85"/>
      <c r="F19" s="86"/>
    </row>
    <row r="20" spans="1:6" s="77" customFormat="1" ht="17.25">
      <c r="A20" s="160"/>
      <c r="B20" s="169"/>
      <c r="C20" s="98"/>
      <c r="D20" s="99"/>
      <c r="E20" s="85"/>
      <c r="F20" s="86"/>
    </row>
    <row r="21" spans="1:6" s="77" customFormat="1" ht="17.25">
      <c r="A21" s="161"/>
      <c r="B21" s="164" t="s">
        <v>123</v>
      </c>
      <c r="C21" s="165"/>
      <c r="D21" s="166"/>
      <c r="E21" s="87"/>
      <c r="F21" s="88"/>
    </row>
    <row r="22" spans="1:6" s="77" customFormat="1" ht="17.25">
      <c r="A22" s="160">
        <v>6</v>
      </c>
      <c r="B22" s="93"/>
      <c r="C22" s="98"/>
      <c r="D22" s="99"/>
      <c r="E22" s="85"/>
      <c r="F22" s="86"/>
    </row>
    <row r="23" spans="1:6" s="77" customFormat="1" ht="17.25">
      <c r="A23" s="161"/>
      <c r="B23" s="164"/>
      <c r="C23" s="165"/>
      <c r="D23" s="166"/>
      <c r="E23" s="87"/>
      <c r="F23" s="88"/>
    </row>
    <row r="24" spans="1:6" s="77" customFormat="1" ht="17.25">
      <c r="A24" s="160">
        <v>7</v>
      </c>
      <c r="B24" s="162"/>
      <c r="C24" s="98"/>
      <c r="D24" s="99"/>
      <c r="E24" s="85"/>
      <c r="F24" s="86"/>
    </row>
    <row r="25" spans="1:6" s="77" customFormat="1" ht="17.25">
      <c r="A25" s="160"/>
      <c r="B25" s="169"/>
      <c r="C25" s="98"/>
      <c r="D25" s="99"/>
      <c r="E25" s="85"/>
      <c r="F25" s="86"/>
    </row>
    <row r="26" spans="1:6" s="77" customFormat="1" ht="17.25">
      <c r="A26" s="161"/>
      <c r="B26" s="164" t="s">
        <v>123</v>
      </c>
      <c r="C26" s="165"/>
      <c r="D26" s="166"/>
      <c r="E26" s="87"/>
      <c r="F26" s="88"/>
    </row>
    <row r="27" spans="1:6" s="77" customFormat="1" ht="17.25">
      <c r="A27" s="159">
        <v>8</v>
      </c>
      <c r="B27" s="175"/>
      <c r="C27" s="84"/>
      <c r="D27" s="86"/>
      <c r="E27" s="85"/>
      <c r="F27" s="86"/>
    </row>
    <row r="28" spans="1:6" s="77" customFormat="1" ht="17.25">
      <c r="A28" s="160"/>
      <c r="B28" s="176"/>
      <c r="C28" s="84"/>
      <c r="D28" s="86"/>
      <c r="E28" s="85"/>
      <c r="F28" s="86"/>
    </row>
    <row r="29" spans="1:6" s="77" customFormat="1" ht="17.25">
      <c r="A29" s="160"/>
      <c r="B29" s="176"/>
      <c r="C29" s="84"/>
      <c r="D29" s="86"/>
      <c r="E29" s="85"/>
      <c r="F29" s="86"/>
    </row>
    <row r="30" spans="1:6" s="77" customFormat="1" ht="17.25">
      <c r="A30" s="161"/>
      <c r="B30" s="164"/>
      <c r="C30" s="165"/>
      <c r="D30" s="166"/>
      <c r="E30" s="87"/>
      <c r="F30" s="88"/>
    </row>
    <row r="31" spans="1:6" s="77" customFormat="1" ht="17.25">
      <c r="A31" s="167" t="s">
        <v>126</v>
      </c>
      <c r="B31" s="167"/>
      <c r="C31" s="167"/>
      <c r="D31" s="168"/>
      <c r="E31" s="94"/>
      <c r="F31" s="100"/>
    </row>
    <row r="32" spans="1:6" s="77" customFormat="1" ht="17.25">
      <c r="B32" s="77" t="s">
        <v>115</v>
      </c>
      <c r="E32" s="96"/>
    </row>
  </sheetData>
  <mergeCells count="24">
    <mergeCell ref="A1:F1"/>
    <mergeCell ref="A5:A6"/>
    <mergeCell ref="B6:D6"/>
    <mergeCell ref="B16:B17"/>
    <mergeCell ref="A7:A10"/>
    <mergeCell ref="B7:B9"/>
    <mergeCell ref="B10:D10"/>
    <mergeCell ref="A11:A15"/>
    <mergeCell ref="B11:B14"/>
    <mergeCell ref="B15:D15"/>
    <mergeCell ref="A16:A18"/>
    <mergeCell ref="B18:D18"/>
    <mergeCell ref="A19:A21"/>
    <mergeCell ref="B21:D21"/>
    <mergeCell ref="A31:D31"/>
    <mergeCell ref="B19:B20"/>
    <mergeCell ref="A22:A23"/>
    <mergeCell ref="B23:D23"/>
    <mergeCell ref="A24:A26"/>
    <mergeCell ref="B24:B25"/>
    <mergeCell ref="B26:D26"/>
    <mergeCell ref="A27:A30"/>
    <mergeCell ref="B27:B29"/>
    <mergeCell ref="B30:D30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23154-B4A4-4671-A0B3-2315FBF307F6}">
  <dimension ref="A1:L2"/>
  <sheetViews>
    <sheetView workbookViewId="0">
      <selection activeCell="F11" sqref="F11"/>
    </sheetView>
  </sheetViews>
  <sheetFormatPr defaultRowHeight="16.5"/>
  <cols>
    <col min="1" max="1" width="9.875" bestFit="1" customWidth="1"/>
    <col min="2" max="2" width="27.625" bestFit="1" customWidth="1"/>
    <col min="3" max="5" width="12.125" bestFit="1" customWidth="1"/>
    <col min="6" max="6" width="12.75" bestFit="1" customWidth="1"/>
    <col min="7" max="12" width="12.125" bestFit="1" customWidth="1"/>
    <col min="13" max="13" width="11.5" customWidth="1"/>
    <col min="14" max="14" width="12.25" customWidth="1"/>
    <col min="15" max="15" width="12.375" customWidth="1"/>
    <col min="16" max="16" width="11.5" customWidth="1"/>
    <col min="17" max="17" width="13.25" customWidth="1"/>
    <col min="18" max="18" width="13.125" customWidth="1"/>
  </cols>
  <sheetData>
    <row r="1" spans="1:12" ht="27" customHeight="1">
      <c r="A1" s="103"/>
      <c r="B1" s="104"/>
      <c r="C1" s="105"/>
      <c r="D1" s="105"/>
      <c r="E1" s="105"/>
      <c r="F1" s="105"/>
      <c r="G1" s="76"/>
      <c r="H1" s="76"/>
      <c r="I1" s="76"/>
      <c r="J1" s="76"/>
      <c r="K1" s="76"/>
      <c r="L1" s="76"/>
    </row>
    <row r="2" spans="1:12">
      <c r="F2" s="106"/>
    </row>
  </sheetData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36741-01A8-4F80-B5A5-DDA7FE20F088}">
  <sheetPr>
    <tabColor theme="4" tint="0.79998168889431442"/>
  </sheetPr>
  <dimension ref="A1:G12"/>
  <sheetViews>
    <sheetView workbookViewId="0">
      <selection activeCell="F5" sqref="F5"/>
    </sheetView>
  </sheetViews>
  <sheetFormatPr defaultRowHeight="16.5"/>
  <cols>
    <col min="3" max="3" width="16.625" bestFit="1" customWidth="1"/>
    <col min="4" max="4" width="14.625" customWidth="1"/>
    <col min="5" max="5" width="11.25" customWidth="1"/>
    <col min="6" max="6" width="22.5" customWidth="1"/>
    <col min="7" max="7" width="11.625" customWidth="1"/>
  </cols>
  <sheetData>
    <row r="1" spans="1:7" ht="17.25">
      <c r="A1" s="2" t="s">
        <v>114</v>
      </c>
      <c r="B1" s="2"/>
      <c r="C1" s="2"/>
      <c r="D1" s="2"/>
      <c r="E1" s="2"/>
      <c r="F1" s="2"/>
    </row>
    <row r="3" spans="1:7">
      <c r="A3" s="75" t="s">
        <v>43</v>
      </c>
      <c r="B3" s="75" t="s">
        <v>44</v>
      </c>
      <c r="C3" s="75" t="s">
        <v>45</v>
      </c>
      <c r="D3" s="75" t="s">
        <v>46</v>
      </c>
      <c r="E3" s="75" t="s">
        <v>47</v>
      </c>
      <c r="F3" s="75" t="s">
        <v>48</v>
      </c>
    </row>
    <row r="4" spans="1:7">
      <c r="A4" s="35" t="s">
        <v>104</v>
      </c>
      <c r="B4" s="35" t="s">
        <v>164</v>
      </c>
      <c r="C4" s="35" t="s">
        <v>165</v>
      </c>
      <c r="D4" s="34" t="s">
        <v>166</v>
      </c>
      <c r="E4" s="34" t="s">
        <v>168</v>
      </c>
      <c r="F4" s="36">
        <v>300118159</v>
      </c>
    </row>
    <row r="5" spans="1:7">
      <c r="A5" s="35"/>
      <c r="B5" s="35"/>
      <c r="C5" s="35" t="s">
        <v>49</v>
      </c>
      <c r="D5" s="34"/>
      <c r="E5" s="34"/>
      <c r="F5" s="36"/>
      <c r="G5" s="148" t="b">
        <f>F4=BS!C9</f>
        <v>1</v>
      </c>
    </row>
    <row r="6" spans="1:7">
      <c r="A6" s="70"/>
      <c r="B6" s="70"/>
      <c r="C6" s="70"/>
      <c r="D6" s="40"/>
      <c r="E6" s="40"/>
      <c r="F6" s="74"/>
    </row>
    <row r="7" spans="1:7">
      <c r="A7" s="70"/>
      <c r="B7" s="70"/>
      <c r="C7" s="70"/>
      <c r="D7" s="40"/>
      <c r="E7" s="40"/>
      <c r="F7" s="74"/>
    </row>
    <row r="8" spans="1:7">
      <c r="A8" s="70"/>
      <c r="B8" s="70"/>
      <c r="C8" s="70"/>
      <c r="D8" s="40"/>
      <c r="E8" s="40"/>
      <c r="F8" s="74"/>
    </row>
    <row r="9" spans="1:7">
      <c r="A9" s="70"/>
      <c r="B9" s="70"/>
      <c r="C9" s="70"/>
      <c r="D9" s="40"/>
      <c r="E9" s="40"/>
      <c r="F9" s="74"/>
    </row>
    <row r="10" spans="1:7">
      <c r="A10" s="70"/>
      <c r="B10" s="70"/>
      <c r="C10" s="70"/>
      <c r="D10" s="40"/>
      <c r="E10" s="40"/>
      <c r="F10" s="74"/>
    </row>
    <row r="11" spans="1:7">
      <c r="A11" s="70"/>
      <c r="B11" s="70"/>
      <c r="C11" s="70"/>
      <c r="D11" s="40"/>
      <c r="E11" s="40"/>
      <c r="F11" s="74"/>
    </row>
    <row r="12" spans="1:7">
      <c r="A12" s="70"/>
      <c r="B12" s="70"/>
      <c r="C12" s="70"/>
      <c r="D12" s="40"/>
      <c r="E12" s="40"/>
      <c r="F12" s="74"/>
    </row>
  </sheetData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D44D9-A7A6-491D-AB0C-B370ED1E7E11}">
  <dimension ref="A1:D28"/>
  <sheetViews>
    <sheetView workbookViewId="0">
      <selection activeCell="C34" sqref="C34"/>
    </sheetView>
  </sheetViews>
  <sheetFormatPr defaultRowHeight="15.95" customHeight="1"/>
  <cols>
    <col min="1" max="1" width="12.5" customWidth="1"/>
    <col min="2" max="2" width="21.125" customWidth="1"/>
    <col min="3" max="3" width="41" customWidth="1"/>
    <col min="4" max="4" width="21.875" customWidth="1"/>
  </cols>
  <sheetData>
    <row r="1" spans="1:4" ht="15.95" customHeight="1">
      <c r="A1" s="222" t="s">
        <v>215</v>
      </c>
      <c r="B1" s="222" t="s">
        <v>216</v>
      </c>
      <c r="C1" s="222" t="s">
        <v>217</v>
      </c>
      <c r="D1" s="222" t="s">
        <v>218</v>
      </c>
    </row>
    <row r="2" spans="1:4" ht="15.95" customHeight="1">
      <c r="A2" s="223" t="s">
        <v>219</v>
      </c>
      <c r="B2" s="223" t="s">
        <v>220</v>
      </c>
      <c r="C2" s="224" t="s">
        <v>31</v>
      </c>
      <c r="D2" s="232">
        <v>300173174</v>
      </c>
    </row>
    <row r="3" spans="1:4" ht="15.95" customHeight="1">
      <c r="A3" s="225" t="s">
        <v>221</v>
      </c>
      <c r="B3" s="225" t="s">
        <v>220</v>
      </c>
      <c r="C3" s="226" t="s">
        <v>32</v>
      </c>
      <c r="D3" s="234">
        <v>300118159</v>
      </c>
    </row>
    <row r="4" spans="1:4" ht="15.95" customHeight="1">
      <c r="A4" s="227" t="s">
        <v>222</v>
      </c>
      <c r="B4" s="227" t="s">
        <v>220</v>
      </c>
      <c r="C4" s="228" t="s">
        <v>163</v>
      </c>
      <c r="D4" s="236">
        <v>300118159</v>
      </c>
    </row>
    <row r="5" spans="1:4" ht="15.95" customHeight="1">
      <c r="A5" s="229" t="s">
        <v>49</v>
      </c>
      <c r="B5" s="229" t="s">
        <v>165</v>
      </c>
      <c r="C5" s="230" t="s">
        <v>223</v>
      </c>
      <c r="D5" s="237">
        <v>300118159</v>
      </c>
    </row>
    <row r="6" spans="1:4" ht="15.95" customHeight="1">
      <c r="A6" s="225" t="s">
        <v>221</v>
      </c>
      <c r="B6" s="225" t="s">
        <v>220</v>
      </c>
      <c r="C6" s="226" t="s">
        <v>240</v>
      </c>
      <c r="D6" s="234">
        <v>13155</v>
      </c>
    </row>
    <row r="7" spans="1:4" ht="15.95" customHeight="1">
      <c r="A7" s="227" t="s">
        <v>222</v>
      </c>
      <c r="B7" s="227" t="s">
        <v>220</v>
      </c>
      <c r="C7" s="228" t="s">
        <v>241</v>
      </c>
      <c r="D7" s="236">
        <v>13155</v>
      </c>
    </row>
    <row r="8" spans="1:4" ht="15.95" customHeight="1">
      <c r="A8" s="229" t="s">
        <v>49</v>
      </c>
      <c r="B8" s="229" t="s">
        <v>165</v>
      </c>
      <c r="C8" s="230" t="s">
        <v>223</v>
      </c>
      <c r="D8" s="237">
        <v>13155</v>
      </c>
    </row>
    <row r="9" spans="1:4" ht="15.95" customHeight="1">
      <c r="A9" s="225" t="s">
        <v>221</v>
      </c>
      <c r="B9" s="225" t="s">
        <v>220</v>
      </c>
      <c r="C9" s="226" t="s">
        <v>199</v>
      </c>
      <c r="D9" s="234">
        <v>41860</v>
      </c>
    </row>
    <row r="10" spans="1:4" ht="15.95" customHeight="1">
      <c r="A10" s="227" t="s">
        <v>222</v>
      </c>
      <c r="B10" s="227" t="s">
        <v>220</v>
      </c>
      <c r="C10" s="228" t="s">
        <v>199</v>
      </c>
      <c r="D10" s="236">
        <v>41860</v>
      </c>
    </row>
    <row r="11" spans="1:4" ht="15.95" customHeight="1">
      <c r="A11" s="227" t="s">
        <v>222</v>
      </c>
      <c r="B11" s="227" t="s">
        <v>220</v>
      </c>
      <c r="C11" s="228" t="s">
        <v>200</v>
      </c>
      <c r="D11" s="236">
        <v>38080</v>
      </c>
    </row>
    <row r="12" spans="1:4" ht="15.95" customHeight="1">
      <c r="A12" s="229" t="s">
        <v>49</v>
      </c>
      <c r="B12" s="229" t="s">
        <v>224</v>
      </c>
      <c r="C12" s="230" t="s">
        <v>167</v>
      </c>
      <c r="D12" s="237">
        <v>38080</v>
      </c>
    </row>
    <row r="13" spans="1:4" ht="15.95" customHeight="1">
      <c r="A13" s="227" t="s">
        <v>222</v>
      </c>
      <c r="B13" s="227" t="s">
        <v>220</v>
      </c>
      <c r="C13" s="228" t="s">
        <v>202</v>
      </c>
      <c r="D13" s="236">
        <v>3780</v>
      </c>
    </row>
    <row r="14" spans="1:4" ht="15.95" customHeight="1">
      <c r="A14" s="229" t="s">
        <v>49</v>
      </c>
      <c r="B14" s="229" t="s">
        <v>224</v>
      </c>
      <c r="C14" s="230" t="s">
        <v>167</v>
      </c>
      <c r="D14" s="237">
        <v>3780</v>
      </c>
    </row>
    <row r="15" spans="1:4" ht="15.95" customHeight="1">
      <c r="A15" s="223" t="s">
        <v>219</v>
      </c>
      <c r="B15" s="223" t="s">
        <v>220</v>
      </c>
      <c r="C15" s="224" t="s">
        <v>225</v>
      </c>
      <c r="D15" s="232">
        <v>401980</v>
      </c>
    </row>
    <row r="16" spans="1:4" ht="15.95" customHeight="1">
      <c r="A16" s="225" t="s">
        <v>221</v>
      </c>
      <c r="B16" s="225" t="s">
        <v>220</v>
      </c>
      <c r="C16" s="226" t="s">
        <v>37</v>
      </c>
      <c r="D16" s="234">
        <v>401980</v>
      </c>
    </row>
    <row r="17" spans="1:4" ht="15.95" customHeight="1">
      <c r="A17" s="227" t="s">
        <v>222</v>
      </c>
      <c r="B17" s="227" t="s">
        <v>220</v>
      </c>
      <c r="C17" s="228" t="s">
        <v>226</v>
      </c>
      <c r="D17" s="236">
        <v>401980</v>
      </c>
    </row>
    <row r="18" spans="1:4" ht="15.95" customHeight="1">
      <c r="A18" s="227" t="s">
        <v>222</v>
      </c>
      <c r="B18" s="227" t="s">
        <v>220</v>
      </c>
      <c r="C18" s="228" t="s">
        <v>227</v>
      </c>
      <c r="D18" s="236">
        <v>401980</v>
      </c>
    </row>
    <row r="19" spans="1:4" ht="15.95" customHeight="1">
      <c r="A19" s="229" t="s">
        <v>49</v>
      </c>
      <c r="B19" s="229" t="s">
        <v>228</v>
      </c>
      <c r="C19" s="230" t="s">
        <v>229</v>
      </c>
      <c r="D19" s="237">
        <v>401980</v>
      </c>
    </row>
    <row r="20" spans="1:4" ht="15.95" customHeight="1">
      <c r="A20" s="223" t="s">
        <v>219</v>
      </c>
      <c r="B20" s="223" t="s">
        <v>220</v>
      </c>
      <c r="C20" s="224" t="s">
        <v>230</v>
      </c>
      <c r="D20" s="232">
        <v>300000000</v>
      </c>
    </row>
    <row r="21" spans="1:4" ht="15.95" customHeight="1">
      <c r="A21" s="225" t="s">
        <v>221</v>
      </c>
      <c r="B21" s="225" t="s">
        <v>220</v>
      </c>
      <c r="C21" s="226" t="s">
        <v>231</v>
      </c>
      <c r="D21" s="234">
        <v>300000000</v>
      </c>
    </row>
    <row r="22" spans="1:4" ht="15.95" customHeight="1">
      <c r="A22" s="227" t="s">
        <v>222</v>
      </c>
      <c r="B22" s="227" t="s">
        <v>220</v>
      </c>
      <c r="C22" s="228" t="s">
        <v>231</v>
      </c>
      <c r="D22" s="236">
        <v>300000000</v>
      </c>
    </row>
    <row r="23" spans="1:4" ht="15.95" customHeight="1">
      <c r="A23" s="227" t="s">
        <v>222</v>
      </c>
      <c r="B23" s="227" t="s">
        <v>220</v>
      </c>
      <c r="C23" s="228" t="s">
        <v>231</v>
      </c>
      <c r="D23" s="236">
        <v>300000000</v>
      </c>
    </row>
    <row r="24" spans="1:4" ht="15.95" customHeight="1">
      <c r="A24" s="229" t="s">
        <v>49</v>
      </c>
      <c r="B24" s="229" t="s">
        <v>220</v>
      </c>
      <c r="C24" s="230" t="s">
        <v>232</v>
      </c>
      <c r="D24" s="237">
        <v>300000000</v>
      </c>
    </row>
    <row r="25" spans="1:4" ht="15.95" customHeight="1">
      <c r="A25" s="223" t="s">
        <v>219</v>
      </c>
      <c r="B25" s="223" t="s">
        <v>220</v>
      </c>
      <c r="C25" s="224" t="s">
        <v>233</v>
      </c>
      <c r="D25" s="231">
        <v>-228806</v>
      </c>
    </row>
    <row r="26" spans="1:4" ht="15.95" customHeight="1">
      <c r="A26" s="225" t="s">
        <v>221</v>
      </c>
      <c r="B26" s="225" t="s">
        <v>220</v>
      </c>
      <c r="C26" s="226" t="s">
        <v>234</v>
      </c>
      <c r="D26" s="233">
        <v>-228806</v>
      </c>
    </row>
    <row r="27" spans="1:4" ht="15.95" customHeight="1">
      <c r="A27" s="227" t="s">
        <v>222</v>
      </c>
      <c r="B27" s="227" t="s">
        <v>220</v>
      </c>
      <c r="C27" s="228" t="s">
        <v>235</v>
      </c>
      <c r="D27" s="235">
        <v>-9139</v>
      </c>
    </row>
    <row r="28" spans="1:4" ht="15.95" customHeight="1">
      <c r="A28" s="227" t="s">
        <v>222</v>
      </c>
      <c r="B28" s="227" t="s">
        <v>220</v>
      </c>
      <c r="C28" s="228" t="s">
        <v>236</v>
      </c>
      <c r="D28" s="235">
        <v>-219667</v>
      </c>
    </row>
  </sheetData>
  <autoFilter ref="A1:D25" xr:uid="{CA1D44D9-A7A6-491D-AB0C-B370ED1E7E11}"/>
  <phoneticPr fontId="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9D60A-03FF-4AA0-A0F2-55BA1EAD1E8E}">
  <sheetPr>
    <pageSetUpPr fitToPage="1"/>
  </sheetPr>
  <dimension ref="A1:K26"/>
  <sheetViews>
    <sheetView workbookViewId="0">
      <selection activeCell="J31" sqref="J31"/>
    </sheetView>
  </sheetViews>
  <sheetFormatPr defaultColWidth="10" defaultRowHeight="10.5"/>
  <cols>
    <col min="1" max="2" width="10" style="71" customWidth="1"/>
    <col min="3" max="3" width="4.375" style="71" customWidth="1"/>
    <col min="4" max="4" width="10" style="71" customWidth="1"/>
    <col min="5" max="7" width="27.5" style="71" customWidth="1"/>
    <col min="8" max="9" width="16.25" style="71" customWidth="1"/>
    <col min="10" max="10" width="44.375" style="71" customWidth="1"/>
    <col min="11" max="11" width="20" style="71" customWidth="1"/>
    <col min="12" max="16384" width="10" style="71"/>
  </cols>
  <sheetData>
    <row r="1" spans="1:11" ht="30">
      <c r="A1" s="101" t="s">
        <v>23</v>
      </c>
      <c r="B1" s="102" t="s">
        <v>108</v>
      </c>
      <c r="C1" s="102" t="s">
        <v>109</v>
      </c>
      <c r="D1" s="102" t="s">
        <v>110</v>
      </c>
      <c r="E1" s="102" t="s">
        <v>24</v>
      </c>
      <c r="F1" s="102" t="s">
        <v>25</v>
      </c>
      <c r="G1" s="102" t="s">
        <v>26</v>
      </c>
      <c r="H1" s="102" t="s">
        <v>27</v>
      </c>
      <c r="I1" s="102" t="s">
        <v>28</v>
      </c>
      <c r="J1" s="102" t="s">
        <v>29</v>
      </c>
      <c r="K1" s="102" t="s">
        <v>30</v>
      </c>
    </row>
    <row r="2" spans="1:11" ht="15">
      <c r="A2" s="149" t="s">
        <v>191</v>
      </c>
      <c r="B2" s="150" t="s">
        <v>128</v>
      </c>
      <c r="C2" s="150" t="s">
        <v>111</v>
      </c>
      <c r="D2" s="150" t="s">
        <v>170</v>
      </c>
      <c r="E2" s="151" t="s">
        <v>33</v>
      </c>
      <c r="F2" s="151" t="s">
        <v>171</v>
      </c>
      <c r="G2" s="151" t="s">
        <v>172</v>
      </c>
      <c r="H2" s="152">
        <v>4400</v>
      </c>
      <c r="I2" s="152">
        <v>0</v>
      </c>
      <c r="J2" s="151" t="s">
        <v>173</v>
      </c>
      <c r="K2" s="151" t="s">
        <v>174</v>
      </c>
    </row>
    <row r="3" spans="1:11" ht="15">
      <c r="A3" s="149" t="s">
        <v>191</v>
      </c>
      <c r="B3" s="150" t="s">
        <v>128</v>
      </c>
      <c r="C3" s="150" t="s">
        <v>111</v>
      </c>
      <c r="D3" s="150" t="s">
        <v>169</v>
      </c>
      <c r="E3" s="151" t="s">
        <v>31</v>
      </c>
      <c r="F3" s="151" t="s">
        <v>32</v>
      </c>
      <c r="G3" s="151" t="s">
        <v>163</v>
      </c>
      <c r="H3" s="152">
        <v>0</v>
      </c>
      <c r="I3" s="152">
        <v>4400</v>
      </c>
      <c r="J3" s="151" t="s">
        <v>173</v>
      </c>
      <c r="K3" s="151" t="s">
        <v>167</v>
      </c>
    </row>
    <row r="4" spans="1:11" ht="15">
      <c r="A4" s="149" t="s">
        <v>192</v>
      </c>
      <c r="B4" s="150" t="s">
        <v>128</v>
      </c>
      <c r="C4" s="150" t="s">
        <v>111</v>
      </c>
      <c r="D4" s="150" t="s">
        <v>193</v>
      </c>
      <c r="E4" s="151" t="s">
        <v>183</v>
      </c>
      <c r="F4" s="151" t="s">
        <v>184</v>
      </c>
      <c r="G4" s="151" t="s">
        <v>194</v>
      </c>
      <c r="H4" s="152">
        <v>62500</v>
      </c>
      <c r="I4" s="152">
        <v>0</v>
      </c>
      <c r="J4" s="151" t="s">
        <v>195</v>
      </c>
      <c r="K4" s="151"/>
    </row>
    <row r="5" spans="1:11" ht="15">
      <c r="A5" s="149" t="s">
        <v>192</v>
      </c>
      <c r="B5" s="150" t="s">
        <v>128</v>
      </c>
      <c r="C5" s="150" t="s">
        <v>111</v>
      </c>
      <c r="D5" s="150" t="s">
        <v>169</v>
      </c>
      <c r="E5" s="151" t="s">
        <v>31</v>
      </c>
      <c r="F5" s="151" t="s">
        <v>32</v>
      </c>
      <c r="G5" s="151" t="s">
        <v>163</v>
      </c>
      <c r="H5" s="152">
        <v>0</v>
      </c>
      <c r="I5" s="152">
        <v>62500</v>
      </c>
      <c r="J5" s="151" t="s">
        <v>195</v>
      </c>
      <c r="K5" s="151" t="s">
        <v>167</v>
      </c>
    </row>
    <row r="6" spans="1:11" ht="15">
      <c r="A6" s="149" t="s">
        <v>196</v>
      </c>
      <c r="B6" s="150" t="s">
        <v>128</v>
      </c>
      <c r="C6" s="150" t="s">
        <v>111</v>
      </c>
      <c r="D6" s="150" t="s">
        <v>169</v>
      </c>
      <c r="E6" s="151" t="s">
        <v>31</v>
      </c>
      <c r="F6" s="151" t="s">
        <v>32</v>
      </c>
      <c r="G6" s="151" t="s">
        <v>163</v>
      </c>
      <c r="H6" s="152">
        <v>63306</v>
      </c>
      <c r="I6" s="152">
        <v>0</v>
      </c>
      <c r="J6" s="151" t="s">
        <v>197</v>
      </c>
      <c r="K6" s="151" t="s">
        <v>167</v>
      </c>
    </row>
    <row r="7" spans="1:11" ht="15">
      <c r="A7" s="149" t="s">
        <v>196</v>
      </c>
      <c r="B7" s="150" t="s">
        <v>128</v>
      </c>
      <c r="C7" s="150" t="s">
        <v>111</v>
      </c>
      <c r="D7" s="150" t="s">
        <v>198</v>
      </c>
      <c r="E7" s="151" t="s">
        <v>199</v>
      </c>
      <c r="F7" s="151" t="s">
        <v>199</v>
      </c>
      <c r="G7" s="151" t="s">
        <v>200</v>
      </c>
      <c r="H7" s="152">
        <v>10470</v>
      </c>
      <c r="I7" s="152">
        <v>0</v>
      </c>
      <c r="J7" s="151" t="s">
        <v>197</v>
      </c>
      <c r="K7" s="151" t="s">
        <v>167</v>
      </c>
    </row>
    <row r="8" spans="1:11" ht="16.5">
      <c r="A8" s="149" t="s">
        <v>196</v>
      </c>
      <c r="B8" s="150" t="s">
        <v>128</v>
      </c>
      <c r="C8" s="150" t="s">
        <v>111</v>
      </c>
      <c r="D8" s="150" t="s">
        <v>201</v>
      </c>
      <c r="E8" s="151" t="s">
        <v>199</v>
      </c>
      <c r="F8" s="151" t="s">
        <v>199</v>
      </c>
      <c r="G8" s="151" t="s">
        <v>202</v>
      </c>
      <c r="H8" s="152">
        <v>1040</v>
      </c>
      <c r="I8" s="152">
        <v>0</v>
      </c>
      <c r="J8" s="157" t="s">
        <v>244</v>
      </c>
      <c r="K8" s="151" t="s">
        <v>167</v>
      </c>
    </row>
    <row r="9" spans="1:11" ht="15">
      <c r="A9" s="149" t="s">
        <v>196</v>
      </c>
      <c r="B9" s="150" t="s">
        <v>128</v>
      </c>
      <c r="C9" s="150" t="s">
        <v>111</v>
      </c>
      <c r="D9" s="150" t="s">
        <v>203</v>
      </c>
      <c r="E9" s="151" t="s">
        <v>204</v>
      </c>
      <c r="F9" s="151" t="s">
        <v>204</v>
      </c>
      <c r="G9" s="151" t="s">
        <v>205</v>
      </c>
      <c r="H9" s="152">
        <v>0</v>
      </c>
      <c r="I9" s="152">
        <v>74816</v>
      </c>
      <c r="J9" s="151" t="s">
        <v>197</v>
      </c>
      <c r="K9" s="151" t="s">
        <v>167</v>
      </c>
    </row>
    <row r="10" spans="1:11" ht="15">
      <c r="A10" s="149" t="s">
        <v>209</v>
      </c>
      <c r="B10" s="150" t="s">
        <v>128</v>
      </c>
      <c r="C10" s="150" t="s">
        <v>111</v>
      </c>
      <c r="D10" s="150" t="s">
        <v>210</v>
      </c>
      <c r="E10" s="151" t="s">
        <v>211</v>
      </c>
      <c r="F10" s="151" t="s">
        <v>212</v>
      </c>
      <c r="G10" s="151" t="s">
        <v>213</v>
      </c>
      <c r="H10" s="152">
        <v>40280</v>
      </c>
      <c r="I10" s="152">
        <v>0</v>
      </c>
      <c r="J10" s="151" t="s">
        <v>214</v>
      </c>
      <c r="K10" s="151" t="s">
        <v>174</v>
      </c>
    </row>
    <row r="11" spans="1:11" ht="15">
      <c r="A11" s="149" t="s">
        <v>209</v>
      </c>
      <c r="B11" s="150" t="s">
        <v>128</v>
      </c>
      <c r="C11" s="150" t="s">
        <v>111</v>
      </c>
      <c r="D11" s="150" t="s">
        <v>170</v>
      </c>
      <c r="E11" s="151" t="s">
        <v>33</v>
      </c>
      <c r="F11" s="151" t="s">
        <v>171</v>
      </c>
      <c r="G11" s="151" t="s">
        <v>172</v>
      </c>
      <c r="H11" s="152">
        <v>500</v>
      </c>
      <c r="I11" s="152">
        <v>0</v>
      </c>
      <c r="J11" s="151" t="s">
        <v>214</v>
      </c>
      <c r="K11" s="151" t="s">
        <v>174</v>
      </c>
    </row>
    <row r="12" spans="1:11" ht="15">
      <c r="A12" s="149" t="s">
        <v>209</v>
      </c>
      <c r="B12" s="150" t="s">
        <v>128</v>
      </c>
      <c r="C12" s="150" t="s">
        <v>111</v>
      </c>
      <c r="D12" s="150" t="s">
        <v>169</v>
      </c>
      <c r="E12" s="151" t="s">
        <v>31</v>
      </c>
      <c r="F12" s="151" t="s">
        <v>32</v>
      </c>
      <c r="G12" s="151" t="s">
        <v>163</v>
      </c>
      <c r="H12" s="152">
        <v>0</v>
      </c>
      <c r="I12" s="152">
        <v>40780</v>
      </c>
      <c r="J12" s="151" t="s">
        <v>214</v>
      </c>
      <c r="K12" s="151" t="s">
        <v>167</v>
      </c>
    </row>
    <row r="13" spans="1:11" ht="16.5">
      <c r="A13" s="153" t="s">
        <v>242</v>
      </c>
      <c r="B13" s="154" t="s">
        <v>128</v>
      </c>
      <c r="C13" s="154" t="s">
        <v>111</v>
      </c>
      <c r="D13" s="154" t="s">
        <v>243</v>
      </c>
      <c r="E13" s="155" t="s">
        <v>31</v>
      </c>
      <c r="F13" s="155" t="s">
        <v>240</v>
      </c>
      <c r="G13" s="155" t="s">
        <v>241</v>
      </c>
      <c r="H13" s="156">
        <v>62479</v>
      </c>
      <c r="I13" s="156">
        <v>0</v>
      </c>
      <c r="J13" s="158" t="s">
        <v>245</v>
      </c>
      <c r="K13" s="155" t="s">
        <v>167</v>
      </c>
    </row>
    <row r="14" spans="1:11" ht="15">
      <c r="A14" s="153" t="s">
        <v>242</v>
      </c>
      <c r="B14" s="154" t="s">
        <v>128</v>
      </c>
      <c r="C14" s="154" t="s">
        <v>111</v>
      </c>
      <c r="D14" s="154" t="s">
        <v>203</v>
      </c>
      <c r="E14" s="155" t="s">
        <v>204</v>
      </c>
      <c r="F14" s="155" t="s">
        <v>204</v>
      </c>
      <c r="G14" s="155" t="s">
        <v>205</v>
      </c>
      <c r="H14" s="156">
        <v>0</v>
      </c>
      <c r="I14" s="156">
        <v>62479</v>
      </c>
      <c r="J14" s="155" t="s">
        <v>204</v>
      </c>
      <c r="K14" s="155" t="s">
        <v>167</v>
      </c>
    </row>
    <row r="15" spans="1:11" ht="15">
      <c r="A15" s="149" t="s">
        <v>248</v>
      </c>
      <c r="B15" s="150" t="s">
        <v>128</v>
      </c>
      <c r="C15" s="150" t="s">
        <v>111</v>
      </c>
      <c r="D15" s="150" t="s">
        <v>169</v>
      </c>
      <c r="E15" s="151" t="s">
        <v>31</v>
      </c>
      <c r="F15" s="151" t="s">
        <v>32</v>
      </c>
      <c r="G15" s="151" t="s">
        <v>163</v>
      </c>
      <c r="H15" s="152">
        <v>63300</v>
      </c>
      <c r="I15" s="152">
        <v>0</v>
      </c>
      <c r="J15" s="151" t="s">
        <v>197</v>
      </c>
      <c r="K15" s="151" t="s">
        <v>167</v>
      </c>
    </row>
    <row r="16" spans="1:11" ht="15">
      <c r="A16" s="149" t="s">
        <v>248</v>
      </c>
      <c r="B16" s="150" t="s">
        <v>128</v>
      </c>
      <c r="C16" s="150" t="s">
        <v>111</v>
      </c>
      <c r="D16" s="150" t="s">
        <v>198</v>
      </c>
      <c r="E16" s="151" t="s">
        <v>199</v>
      </c>
      <c r="F16" s="151" t="s">
        <v>199</v>
      </c>
      <c r="G16" s="151" t="s">
        <v>200</v>
      </c>
      <c r="H16" s="152">
        <v>10470</v>
      </c>
      <c r="I16" s="152">
        <v>0</v>
      </c>
      <c r="J16" s="151" t="s">
        <v>197</v>
      </c>
      <c r="K16" s="151" t="s">
        <v>167</v>
      </c>
    </row>
    <row r="17" spans="1:11" ht="15">
      <c r="A17" s="149" t="s">
        <v>248</v>
      </c>
      <c r="B17" s="150" t="s">
        <v>128</v>
      </c>
      <c r="C17" s="150" t="s">
        <v>111</v>
      </c>
      <c r="D17" s="150" t="s">
        <v>201</v>
      </c>
      <c r="E17" s="151" t="s">
        <v>199</v>
      </c>
      <c r="F17" s="151" t="s">
        <v>199</v>
      </c>
      <c r="G17" s="151" t="s">
        <v>202</v>
      </c>
      <c r="H17" s="152">
        <v>1040</v>
      </c>
      <c r="I17" s="152">
        <v>0</v>
      </c>
      <c r="J17" s="151" t="s">
        <v>197</v>
      </c>
      <c r="K17" s="151" t="s">
        <v>167</v>
      </c>
    </row>
    <row r="18" spans="1:11" ht="15">
      <c r="A18" s="149" t="s">
        <v>248</v>
      </c>
      <c r="B18" s="150" t="s">
        <v>128</v>
      </c>
      <c r="C18" s="150" t="s">
        <v>111</v>
      </c>
      <c r="D18" s="150" t="s">
        <v>203</v>
      </c>
      <c r="E18" s="151" t="s">
        <v>204</v>
      </c>
      <c r="F18" s="151" t="s">
        <v>204</v>
      </c>
      <c r="G18" s="151" t="s">
        <v>205</v>
      </c>
      <c r="H18" s="152">
        <v>0</v>
      </c>
      <c r="I18" s="152">
        <v>12331</v>
      </c>
      <c r="J18" s="151" t="s">
        <v>197</v>
      </c>
      <c r="K18" s="151" t="s">
        <v>167</v>
      </c>
    </row>
    <row r="19" spans="1:11" ht="15">
      <c r="A19" s="149" t="s">
        <v>248</v>
      </c>
      <c r="B19" s="150" t="s">
        <v>128</v>
      </c>
      <c r="C19" s="150" t="s">
        <v>111</v>
      </c>
      <c r="D19" s="150" t="s">
        <v>243</v>
      </c>
      <c r="E19" s="151" t="s">
        <v>31</v>
      </c>
      <c r="F19" s="151" t="s">
        <v>240</v>
      </c>
      <c r="G19" s="151" t="s">
        <v>241</v>
      </c>
      <c r="H19" s="152">
        <v>0</v>
      </c>
      <c r="I19" s="152">
        <v>62479</v>
      </c>
      <c r="J19" s="151" t="s">
        <v>197</v>
      </c>
      <c r="K19" s="151" t="s">
        <v>167</v>
      </c>
    </row>
    <row r="20" spans="1:11" ht="15">
      <c r="A20" s="149" t="s">
        <v>249</v>
      </c>
      <c r="B20" s="150" t="s">
        <v>128</v>
      </c>
      <c r="C20" s="150" t="s">
        <v>111</v>
      </c>
      <c r="D20" s="150" t="s">
        <v>203</v>
      </c>
      <c r="E20" s="151" t="s">
        <v>204</v>
      </c>
      <c r="F20" s="151" t="s">
        <v>204</v>
      </c>
      <c r="G20" s="151" t="s">
        <v>205</v>
      </c>
      <c r="H20" s="152">
        <v>0</v>
      </c>
      <c r="I20" s="152">
        <v>13155</v>
      </c>
      <c r="J20" s="151" t="s">
        <v>204</v>
      </c>
      <c r="K20" s="151" t="s">
        <v>167</v>
      </c>
    </row>
    <row r="21" spans="1:11" ht="15">
      <c r="A21" s="149" t="s">
        <v>249</v>
      </c>
      <c r="B21" s="150" t="s">
        <v>128</v>
      </c>
      <c r="C21" s="150" t="s">
        <v>111</v>
      </c>
      <c r="D21" s="150" t="s">
        <v>243</v>
      </c>
      <c r="E21" s="151" t="s">
        <v>31</v>
      </c>
      <c r="F21" s="151" t="s">
        <v>240</v>
      </c>
      <c r="G21" s="151" t="s">
        <v>241</v>
      </c>
      <c r="H21" s="152">
        <v>13155</v>
      </c>
      <c r="I21" s="152">
        <v>0</v>
      </c>
      <c r="J21" s="151" t="s">
        <v>204</v>
      </c>
      <c r="K21" s="151" t="s">
        <v>167</v>
      </c>
    </row>
    <row r="22" spans="1:11" ht="15">
      <c r="A22" s="238" t="s">
        <v>249</v>
      </c>
      <c r="B22" s="239" t="s">
        <v>128</v>
      </c>
      <c r="C22" s="239" t="s">
        <v>111</v>
      </c>
      <c r="D22" s="239" t="s">
        <v>203</v>
      </c>
      <c r="E22" s="240" t="s">
        <v>204</v>
      </c>
      <c r="F22" s="240" t="s">
        <v>204</v>
      </c>
      <c r="G22" s="240" t="s">
        <v>205</v>
      </c>
      <c r="H22" s="241">
        <v>0</v>
      </c>
      <c r="I22" s="241">
        <v>13155</v>
      </c>
      <c r="J22" s="240" t="s">
        <v>204</v>
      </c>
      <c r="K22" s="240" t="s">
        <v>167</v>
      </c>
    </row>
    <row r="23" spans="1:11" ht="15">
      <c r="A23" s="238" t="s">
        <v>249</v>
      </c>
      <c r="B23" s="239" t="s">
        <v>128</v>
      </c>
      <c r="C23" s="239" t="s">
        <v>111</v>
      </c>
      <c r="D23" s="239" t="s">
        <v>243</v>
      </c>
      <c r="E23" s="240" t="s">
        <v>31</v>
      </c>
      <c r="F23" s="240" t="s">
        <v>240</v>
      </c>
      <c r="G23" s="240" t="s">
        <v>241</v>
      </c>
      <c r="H23" s="241">
        <v>13155</v>
      </c>
      <c r="I23" s="241">
        <v>0</v>
      </c>
      <c r="J23" s="240" t="s">
        <v>204</v>
      </c>
      <c r="K23" s="240" t="s">
        <v>167</v>
      </c>
    </row>
    <row r="24" spans="1:11" ht="15">
      <c r="A24" s="238" t="s">
        <v>249</v>
      </c>
      <c r="B24" s="239" t="s">
        <v>128</v>
      </c>
      <c r="C24" s="239" t="s">
        <v>250</v>
      </c>
      <c r="D24" s="239" t="s">
        <v>251</v>
      </c>
      <c r="E24" s="240" t="s">
        <v>183</v>
      </c>
      <c r="F24" s="240" t="s">
        <v>184</v>
      </c>
      <c r="G24" s="240" t="s">
        <v>252</v>
      </c>
      <c r="H24" s="241">
        <v>54240</v>
      </c>
      <c r="I24" s="241">
        <v>0</v>
      </c>
      <c r="J24" s="240" t="s">
        <v>253</v>
      </c>
      <c r="K24" s="240"/>
    </row>
    <row r="25" spans="1:11" ht="15">
      <c r="A25" s="238" t="s">
        <v>249</v>
      </c>
      <c r="B25" s="239" t="s">
        <v>128</v>
      </c>
      <c r="C25" s="239" t="s">
        <v>250</v>
      </c>
      <c r="D25" s="239" t="s">
        <v>170</v>
      </c>
      <c r="E25" s="240" t="s">
        <v>33</v>
      </c>
      <c r="F25" s="240" t="s">
        <v>171</v>
      </c>
      <c r="G25" s="240" t="s">
        <v>172</v>
      </c>
      <c r="H25" s="241">
        <v>10000</v>
      </c>
      <c r="I25" s="241">
        <v>0</v>
      </c>
      <c r="J25" s="240" t="s">
        <v>254</v>
      </c>
      <c r="K25" s="240" t="s">
        <v>229</v>
      </c>
    </row>
    <row r="26" spans="1:11" ht="15">
      <c r="A26" s="238" t="s">
        <v>249</v>
      </c>
      <c r="B26" s="239" t="s">
        <v>128</v>
      </c>
      <c r="C26" s="239" t="s">
        <v>250</v>
      </c>
      <c r="D26" s="239" t="s">
        <v>256</v>
      </c>
      <c r="E26" s="240" t="s">
        <v>37</v>
      </c>
      <c r="F26" s="240" t="s">
        <v>226</v>
      </c>
      <c r="G26" s="240" t="s">
        <v>227</v>
      </c>
      <c r="H26" s="241">
        <v>0</v>
      </c>
      <c r="I26" s="241">
        <v>64240</v>
      </c>
      <c r="J26" s="240" t="s">
        <v>255</v>
      </c>
      <c r="K26" s="240" t="s">
        <v>229</v>
      </c>
    </row>
  </sheetData>
  <autoFilter ref="A1:K1" xr:uid="{E839D60A-03FF-4AA0-A0F2-55BA1EAD1E8E}"/>
  <phoneticPr fontId="4" type="noConversion"/>
  <pageMargins left="0.75" right="0.75" top="1" bottom="1" header="0.5" footer="0.5"/>
  <pageSetup paperSize="9" scale="32" fitToHeight="0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86E4D-96FE-4EA1-A268-ABFA93CC27C8}">
  <sheetPr>
    <tabColor theme="1"/>
  </sheetPr>
  <dimension ref="B1:I10"/>
  <sheetViews>
    <sheetView workbookViewId="0">
      <selection activeCell="D10" sqref="D10"/>
    </sheetView>
  </sheetViews>
  <sheetFormatPr defaultRowHeight="16.5"/>
  <cols>
    <col min="1" max="1" width="3.125" customWidth="1"/>
    <col min="2" max="2" width="12.875" style="31" customWidth="1"/>
    <col min="3" max="3" width="15.125" bestFit="1" customWidth="1"/>
    <col min="4" max="4" width="22.75" bestFit="1" customWidth="1"/>
    <col min="5" max="5" width="21.375" bestFit="1" customWidth="1"/>
    <col min="6" max="7" width="13" style="33" bestFit="1" customWidth="1"/>
    <col min="8" max="8" width="36.75" customWidth="1"/>
    <col min="9" max="9" width="19.25" bestFit="1" customWidth="1"/>
  </cols>
  <sheetData>
    <row r="1" spans="2:9" ht="17.25">
      <c r="B1" s="59"/>
      <c r="C1" s="4"/>
      <c r="D1" s="4"/>
      <c r="E1" s="4"/>
      <c r="F1" s="38"/>
      <c r="G1" s="3"/>
      <c r="H1" s="5"/>
      <c r="I1" s="5"/>
    </row>
    <row r="2" spans="2:9">
      <c r="B2" s="60"/>
      <c r="C2" s="5"/>
      <c r="D2" s="5"/>
      <c r="E2" s="5"/>
      <c r="F2" s="3"/>
      <c r="G2" s="3"/>
      <c r="H2" s="5"/>
      <c r="I2" s="43"/>
    </row>
    <row r="3" spans="2:9">
      <c r="B3" s="61" t="s">
        <v>23</v>
      </c>
      <c r="C3" s="41" t="s">
        <v>24</v>
      </c>
      <c r="D3" s="41" t="s">
        <v>25</v>
      </c>
      <c r="E3" s="41" t="s">
        <v>26</v>
      </c>
      <c r="F3" s="64" t="s">
        <v>27</v>
      </c>
      <c r="G3" s="64" t="s">
        <v>28</v>
      </c>
      <c r="H3" s="41" t="s">
        <v>29</v>
      </c>
      <c r="I3" s="41" t="s">
        <v>30</v>
      </c>
    </row>
    <row r="4" spans="2:9">
      <c r="B4" s="62">
        <v>44421</v>
      </c>
      <c r="C4" s="57"/>
      <c r="D4" s="57"/>
      <c r="E4" s="57" t="s">
        <v>104</v>
      </c>
      <c r="F4" s="65">
        <v>2142740</v>
      </c>
      <c r="G4" s="65"/>
      <c r="H4" s="57" t="s">
        <v>106</v>
      </c>
      <c r="I4" s="57" t="s">
        <v>105</v>
      </c>
    </row>
    <row r="5" spans="2:9">
      <c r="B5" s="63"/>
      <c r="C5" s="58"/>
      <c r="D5" s="58"/>
      <c r="E5" s="58"/>
      <c r="F5" s="66"/>
      <c r="G5" s="66"/>
      <c r="H5" s="58"/>
      <c r="I5" s="58"/>
    </row>
    <row r="6" spans="2:9">
      <c r="B6" s="31">
        <v>44439</v>
      </c>
      <c r="C6" s="40" t="s">
        <v>33</v>
      </c>
      <c r="D6" s="40" t="s">
        <v>34</v>
      </c>
      <c r="E6" s="40" t="s">
        <v>35</v>
      </c>
      <c r="F6" s="67">
        <v>1684783</v>
      </c>
      <c r="G6" s="67">
        <v>0</v>
      </c>
      <c r="H6" s="40" t="s">
        <v>75</v>
      </c>
      <c r="I6" s="40" t="s">
        <v>36</v>
      </c>
    </row>
    <row r="7" spans="2:9">
      <c r="B7" s="21"/>
      <c r="C7" s="42" t="s">
        <v>37</v>
      </c>
      <c r="D7" s="42" t="s">
        <v>38</v>
      </c>
      <c r="E7" s="42" t="s">
        <v>39</v>
      </c>
      <c r="F7" s="68">
        <v>0</v>
      </c>
      <c r="G7" s="68">
        <v>1684783</v>
      </c>
      <c r="H7" s="42"/>
      <c r="I7" s="42"/>
    </row>
    <row r="8" spans="2:9">
      <c r="C8" s="40" t="s">
        <v>33</v>
      </c>
      <c r="D8" s="40" t="s">
        <v>34</v>
      </c>
      <c r="E8" s="40" t="s">
        <v>40</v>
      </c>
      <c r="F8" s="67">
        <v>1010870</v>
      </c>
      <c r="G8" s="67">
        <v>0</v>
      </c>
      <c r="H8" s="40" t="s">
        <v>76</v>
      </c>
      <c r="I8" s="40" t="s">
        <v>41</v>
      </c>
    </row>
    <row r="9" spans="2:9">
      <c r="B9" s="63"/>
      <c r="C9" s="42" t="s">
        <v>37</v>
      </c>
      <c r="D9" s="42" t="s">
        <v>38</v>
      </c>
      <c r="E9" s="42" t="s">
        <v>42</v>
      </c>
      <c r="F9" s="68">
        <v>0</v>
      </c>
      <c r="G9" s="68">
        <v>1010870</v>
      </c>
      <c r="H9" s="42"/>
      <c r="I9" s="42"/>
    </row>
    <row r="10" spans="2:9">
      <c r="C10" s="40"/>
      <c r="D10" s="40"/>
      <c r="E10" s="40"/>
      <c r="F10" s="67"/>
      <c r="G10" s="67"/>
      <c r="H10" s="40"/>
      <c r="I10" s="40"/>
    </row>
  </sheetData>
  <phoneticPr fontId="4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DCF72-C7A1-4585-8399-C81471DDFEA1}">
  <dimension ref="A2:L35"/>
  <sheetViews>
    <sheetView showGridLines="0" workbookViewId="0">
      <selection activeCell="D20" sqref="D20"/>
    </sheetView>
  </sheetViews>
  <sheetFormatPr defaultRowHeight="16.5"/>
  <cols>
    <col min="1" max="1" width="14.75" customWidth="1"/>
    <col min="2" max="2" width="13.75" customWidth="1"/>
    <col min="3" max="3" width="12.5" bestFit="1" customWidth="1"/>
    <col min="4" max="4" width="11.875" customWidth="1"/>
    <col min="5" max="5" width="9.25" bestFit="1" customWidth="1"/>
    <col min="6" max="6" width="10.875" bestFit="1" customWidth="1"/>
    <col min="7" max="7" width="10.875" customWidth="1"/>
    <col min="8" max="8" width="11.125" bestFit="1" customWidth="1"/>
    <col min="9" max="9" width="13.5" bestFit="1" customWidth="1"/>
    <col min="10" max="10" width="14" bestFit="1" customWidth="1"/>
    <col min="11" max="11" width="14.625" bestFit="1" customWidth="1"/>
    <col min="14" max="14" width="11.875" bestFit="1" customWidth="1"/>
  </cols>
  <sheetData>
    <row r="2" spans="1:12" ht="33">
      <c r="A2" s="139" t="s">
        <v>143</v>
      </c>
      <c r="B2" s="39"/>
      <c r="C2" s="140" t="s">
        <v>144</v>
      </c>
      <c r="D2" s="7"/>
      <c r="E2" s="8"/>
      <c r="F2" s="8"/>
      <c r="G2" s="8"/>
      <c r="H2" s="8"/>
      <c r="I2" s="8"/>
      <c r="J2" s="9"/>
      <c r="K2" s="8"/>
    </row>
    <row r="3" spans="1:12">
      <c r="A3" s="8"/>
      <c r="B3" s="8"/>
      <c r="C3" s="8"/>
      <c r="D3" s="8"/>
      <c r="E3" s="8"/>
      <c r="F3" s="8"/>
      <c r="G3" s="8"/>
      <c r="H3" s="8"/>
      <c r="I3" s="8"/>
      <c r="J3" s="9"/>
      <c r="K3" s="8"/>
      <c r="L3" s="10"/>
    </row>
    <row r="4" spans="1:12">
      <c r="I4" s="72"/>
    </row>
    <row r="5" spans="1:12" ht="17.25" thickBot="1"/>
    <row r="6" spans="1:12" ht="17.25" thickBot="1">
      <c r="A6" s="195" t="s">
        <v>129</v>
      </c>
      <c r="B6" s="196"/>
      <c r="C6" s="107" t="s">
        <v>50</v>
      </c>
      <c r="D6" s="107" t="s">
        <v>51</v>
      </c>
      <c r="E6" s="107" t="s">
        <v>52</v>
      </c>
      <c r="F6" s="107" t="s">
        <v>53</v>
      </c>
      <c r="G6" s="107" t="s">
        <v>55</v>
      </c>
      <c r="H6" s="107" t="s">
        <v>54</v>
      </c>
      <c r="I6" s="107" t="s">
        <v>130</v>
      </c>
      <c r="J6" s="107" t="s">
        <v>56</v>
      </c>
      <c r="K6" s="108" t="s">
        <v>57</v>
      </c>
    </row>
    <row r="7" spans="1:12">
      <c r="A7" s="177" t="s">
        <v>134</v>
      </c>
      <c r="B7" s="197" t="s">
        <v>131</v>
      </c>
      <c r="C7" s="109">
        <v>45017</v>
      </c>
      <c r="D7" s="110">
        <v>45046</v>
      </c>
      <c r="E7" s="111">
        <f t="shared" ref="E7:E9" si="0">D7-C7+1</f>
        <v>30</v>
      </c>
      <c r="F7" s="112">
        <f>TRUNC(H7/I7*E7,0)</f>
        <v>1648351</v>
      </c>
      <c r="G7" s="111" t="s">
        <v>58</v>
      </c>
      <c r="H7" s="122">
        <v>5000000</v>
      </c>
      <c r="I7" s="111">
        <v>91</v>
      </c>
      <c r="J7" s="193"/>
      <c r="K7" s="194"/>
    </row>
    <row r="8" spans="1:12">
      <c r="A8" s="177"/>
      <c r="B8" s="179"/>
      <c r="C8" s="133">
        <f>D7+1</f>
        <v>45047</v>
      </c>
      <c r="D8" s="134">
        <v>45077</v>
      </c>
      <c r="E8" s="135">
        <f>D8-C8+1</f>
        <v>31</v>
      </c>
      <c r="F8" s="141">
        <f>TRUNC(H8/I8*E8,0)</f>
        <v>1703296</v>
      </c>
      <c r="G8" s="135" t="s">
        <v>58</v>
      </c>
      <c r="H8" s="137">
        <f>H7</f>
        <v>5000000</v>
      </c>
      <c r="I8" s="135">
        <f>I7</f>
        <v>91</v>
      </c>
      <c r="J8" s="181"/>
      <c r="K8" s="182"/>
    </row>
    <row r="9" spans="1:12">
      <c r="A9" s="177"/>
      <c r="B9" s="180"/>
      <c r="C9" s="113">
        <f>D8+1</f>
        <v>45078</v>
      </c>
      <c r="D9" s="114">
        <v>45107</v>
      </c>
      <c r="E9" s="115">
        <f t="shared" si="0"/>
        <v>30</v>
      </c>
      <c r="F9" s="116">
        <f t="shared" ref="F9" si="1">TRUNC(H9/I9*E9,0)</f>
        <v>1648351</v>
      </c>
      <c r="G9" s="115" t="s">
        <v>58</v>
      </c>
      <c r="H9" s="117">
        <f>H7</f>
        <v>5000000</v>
      </c>
      <c r="I9" s="115">
        <f>I7</f>
        <v>91</v>
      </c>
      <c r="J9" s="181"/>
      <c r="K9" s="183"/>
    </row>
    <row r="10" spans="1:12">
      <c r="A10" s="177"/>
      <c r="B10" s="184" t="s">
        <v>132</v>
      </c>
      <c r="C10" s="118">
        <v>45108</v>
      </c>
      <c r="D10" s="119">
        <v>45138</v>
      </c>
      <c r="E10" s="120">
        <f t="shared" ref="E10:E27" si="2">D10-C10+1</f>
        <v>31</v>
      </c>
      <c r="F10" s="121">
        <f>TRUNC(H10/I10*E10,0)</f>
        <v>1684782</v>
      </c>
      <c r="G10" s="120" t="s">
        <v>58</v>
      </c>
      <c r="H10" s="122">
        <v>5000000</v>
      </c>
      <c r="I10" s="120">
        <f>E10+E11+E12</f>
        <v>92</v>
      </c>
      <c r="J10" s="185"/>
      <c r="K10" s="186"/>
    </row>
    <row r="11" spans="1:12">
      <c r="A11" s="177"/>
      <c r="B11" s="180"/>
      <c r="C11" s="113">
        <f t="shared" ref="C11:C27" si="3">D10+1</f>
        <v>45139</v>
      </c>
      <c r="D11" s="114">
        <v>45169</v>
      </c>
      <c r="E11" s="115">
        <f t="shared" si="2"/>
        <v>31</v>
      </c>
      <c r="F11" s="116">
        <f>TRUNC(H11/I11*E11,0)</f>
        <v>1684782</v>
      </c>
      <c r="G11" s="115" t="s">
        <v>58</v>
      </c>
      <c r="H11" s="117">
        <f>H10</f>
        <v>5000000</v>
      </c>
      <c r="I11" s="115">
        <f>I10</f>
        <v>92</v>
      </c>
      <c r="J11" s="181"/>
      <c r="K11" s="183"/>
    </row>
    <row r="12" spans="1:12">
      <c r="A12" s="177"/>
      <c r="B12" s="187"/>
      <c r="C12" s="123">
        <f t="shared" si="3"/>
        <v>45170</v>
      </c>
      <c r="D12" s="124">
        <v>45199</v>
      </c>
      <c r="E12" s="125">
        <f t="shared" si="2"/>
        <v>30</v>
      </c>
      <c r="F12" s="126">
        <f>TRUNC(H12/I12*E12,0)+2</f>
        <v>1630436</v>
      </c>
      <c r="G12" s="125" t="s">
        <v>58</v>
      </c>
      <c r="H12" s="127">
        <f>H10</f>
        <v>5000000</v>
      </c>
      <c r="I12" s="125">
        <f>I10</f>
        <v>92</v>
      </c>
      <c r="J12" s="188"/>
      <c r="K12" s="189"/>
    </row>
    <row r="13" spans="1:12">
      <c r="A13" s="177"/>
      <c r="B13" s="184" t="s">
        <v>133</v>
      </c>
      <c r="C13" s="118">
        <f t="shared" si="3"/>
        <v>45200</v>
      </c>
      <c r="D13" s="119">
        <v>45230</v>
      </c>
      <c r="E13" s="120">
        <f t="shared" si="2"/>
        <v>31</v>
      </c>
      <c r="F13" s="121">
        <f>TRUNC(H13/I13*E13,0)</f>
        <v>1684782</v>
      </c>
      <c r="G13" s="120" t="s">
        <v>58</v>
      </c>
      <c r="H13" s="122">
        <v>5000000</v>
      </c>
      <c r="I13" s="120">
        <f>E13+E14+E15</f>
        <v>92</v>
      </c>
      <c r="J13" s="185"/>
      <c r="K13" s="186"/>
    </row>
    <row r="14" spans="1:12">
      <c r="A14" s="177"/>
      <c r="B14" s="180"/>
      <c r="C14" s="113">
        <f t="shared" si="3"/>
        <v>45231</v>
      </c>
      <c r="D14" s="114">
        <v>45260</v>
      </c>
      <c r="E14" s="115">
        <f t="shared" si="2"/>
        <v>30</v>
      </c>
      <c r="F14" s="116">
        <f>TRUNC(H14/I14*E14,0)</f>
        <v>1630434</v>
      </c>
      <c r="G14" s="115" t="s">
        <v>58</v>
      </c>
      <c r="H14" s="117">
        <f>H13</f>
        <v>5000000</v>
      </c>
      <c r="I14" s="115">
        <f>I13</f>
        <v>92</v>
      </c>
      <c r="J14" s="181"/>
      <c r="K14" s="183"/>
    </row>
    <row r="15" spans="1:12" ht="17.25" thickBot="1">
      <c r="A15" s="178"/>
      <c r="B15" s="190"/>
      <c r="C15" s="128">
        <f t="shared" si="3"/>
        <v>45261</v>
      </c>
      <c r="D15" s="129">
        <v>45291</v>
      </c>
      <c r="E15" s="130">
        <f t="shared" si="2"/>
        <v>31</v>
      </c>
      <c r="F15" s="131">
        <f>TRUNC(H15/I15*E15,0)+2</f>
        <v>1684784</v>
      </c>
      <c r="G15" s="130" t="s">
        <v>58</v>
      </c>
      <c r="H15" s="132">
        <f>H13</f>
        <v>5000000</v>
      </c>
      <c r="I15" s="130">
        <f>I13</f>
        <v>92</v>
      </c>
      <c r="J15" s="191"/>
      <c r="K15" s="192"/>
    </row>
    <row r="16" spans="1:12">
      <c r="A16" s="177" t="s">
        <v>136</v>
      </c>
      <c r="B16" s="179" t="s">
        <v>135</v>
      </c>
      <c r="C16" s="133">
        <f t="shared" si="3"/>
        <v>45292</v>
      </c>
      <c r="D16" s="134">
        <v>45322</v>
      </c>
      <c r="E16" s="135">
        <f t="shared" si="2"/>
        <v>31</v>
      </c>
      <c r="F16" s="136">
        <f>TRUNC(H16/I16*E16,0)</f>
        <v>1703296</v>
      </c>
      <c r="G16" s="135" t="s">
        <v>58</v>
      </c>
      <c r="H16" s="137">
        <v>5000000</v>
      </c>
      <c r="I16" s="135">
        <f>E16+E17+E18</f>
        <v>91</v>
      </c>
      <c r="J16" s="181"/>
      <c r="K16" s="182"/>
    </row>
    <row r="17" spans="1:11">
      <c r="A17" s="177"/>
      <c r="B17" s="179"/>
      <c r="C17" s="113">
        <f t="shared" si="3"/>
        <v>45323</v>
      </c>
      <c r="D17" s="114">
        <v>45351</v>
      </c>
      <c r="E17" s="115">
        <f t="shared" si="2"/>
        <v>29</v>
      </c>
      <c r="F17" s="116">
        <f>TRUNC(H17/I17*E17,0)</f>
        <v>1593406</v>
      </c>
      <c r="G17" s="115" t="s">
        <v>58</v>
      </c>
      <c r="H17" s="117">
        <f>H16</f>
        <v>5000000</v>
      </c>
      <c r="I17" s="115">
        <f>I16</f>
        <v>91</v>
      </c>
      <c r="J17" s="181"/>
      <c r="K17" s="182"/>
    </row>
    <row r="18" spans="1:11">
      <c r="A18" s="177"/>
      <c r="B18" s="180"/>
      <c r="C18" s="123">
        <f t="shared" si="3"/>
        <v>45352</v>
      </c>
      <c r="D18" s="124">
        <v>45382</v>
      </c>
      <c r="E18" s="125">
        <f t="shared" si="2"/>
        <v>31</v>
      </c>
      <c r="F18" s="126">
        <f>TRUNC(H18/I18*E18,0)+2</f>
        <v>1703298</v>
      </c>
      <c r="G18" s="125" t="s">
        <v>58</v>
      </c>
      <c r="H18" s="127">
        <f>H16</f>
        <v>5000000</v>
      </c>
      <c r="I18" s="125">
        <f>I16</f>
        <v>91</v>
      </c>
      <c r="J18" s="181"/>
      <c r="K18" s="183"/>
    </row>
    <row r="19" spans="1:11">
      <c r="A19" s="177"/>
      <c r="B19" s="184" t="s">
        <v>131</v>
      </c>
      <c r="C19" s="118">
        <f t="shared" si="3"/>
        <v>45383</v>
      </c>
      <c r="D19" s="119">
        <v>45412</v>
      </c>
      <c r="E19" s="120">
        <f t="shared" si="2"/>
        <v>30</v>
      </c>
      <c r="F19" s="121">
        <f>TRUNC(H19/I19*E19,0)</f>
        <v>1648351</v>
      </c>
      <c r="G19" s="120" t="s">
        <v>58</v>
      </c>
      <c r="H19" s="122">
        <v>5000000</v>
      </c>
      <c r="I19" s="120">
        <f>E19+E20+E21</f>
        <v>91</v>
      </c>
      <c r="J19" s="185"/>
      <c r="K19" s="186"/>
    </row>
    <row r="20" spans="1:11">
      <c r="A20" s="177"/>
      <c r="B20" s="179"/>
      <c r="C20" s="113">
        <f t="shared" si="3"/>
        <v>45413</v>
      </c>
      <c r="D20" s="114">
        <v>45443</v>
      </c>
      <c r="E20" s="115">
        <f t="shared" si="2"/>
        <v>31</v>
      </c>
      <c r="F20" s="116">
        <f>TRUNC(H20/I20*E20,0)</f>
        <v>1703296</v>
      </c>
      <c r="G20" s="115" t="s">
        <v>58</v>
      </c>
      <c r="H20" s="117">
        <f>H19</f>
        <v>5000000</v>
      </c>
      <c r="I20" s="115">
        <f>I19</f>
        <v>91</v>
      </c>
      <c r="J20" s="181"/>
      <c r="K20" s="182"/>
    </row>
    <row r="21" spans="1:11">
      <c r="A21" s="177"/>
      <c r="B21" s="180"/>
      <c r="C21" s="123">
        <f t="shared" si="3"/>
        <v>45444</v>
      </c>
      <c r="D21" s="124">
        <v>45473</v>
      </c>
      <c r="E21" s="125">
        <f t="shared" si="2"/>
        <v>30</v>
      </c>
      <c r="F21" s="126">
        <f>TRUNC(H21/I21*E21,0)+2</f>
        <v>1648353</v>
      </c>
      <c r="G21" s="125" t="s">
        <v>58</v>
      </c>
      <c r="H21" s="127">
        <f>H19</f>
        <v>5000000</v>
      </c>
      <c r="I21" s="125">
        <f>I19</f>
        <v>91</v>
      </c>
      <c r="J21" s="181"/>
      <c r="K21" s="183"/>
    </row>
    <row r="22" spans="1:11">
      <c r="A22" s="177"/>
      <c r="B22" s="184" t="s">
        <v>132</v>
      </c>
      <c r="C22" s="118">
        <f t="shared" si="3"/>
        <v>45474</v>
      </c>
      <c r="D22" s="119">
        <v>45504</v>
      </c>
      <c r="E22" s="120">
        <f t="shared" si="2"/>
        <v>31</v>
      </c>
      <c r="F22" s="121">
        <f>TRUNC(H22/I22*E22,0)</f>
        <v>1684782</v>
      </c>
      <c r="G22" s="120" t="s">
        <v>58</v>
      </c>
      <c r="H22" s="122">
        <v>5000000</v>
      </c>
      <c r="I22" s="120">
        <f>E22+E23+E24</f>
        <v>92</v>
      </c>
      <c r="J22" s="185"/>
      <c r="K22" s="186"/>
    </row>
    <row r="23" spans="1:11">
      <c r="A23" s="177"/>
      <c r="B23" s="180"/>
      <c r="C23" s="113">
        <f t="shared" si="3"/>
        <v>45505</v>
      </c>
      <c r="D23" s="114">
        <v>45535</v>
      </c>
      <c r="E23" s="115">
        <f t="shared" si="2"/>
        <v>31</v>
      </c>
      <c r="F23" s="116">
        <f>TRUNC(H23/I23*E23,0)</f>
        <v>1684782</v>
      </c>
      <c r="G23" s="115" t="s">
        <v>58</v>
      </c>
      <c r="H23" s="117">
        <f>H22</f>
        <v>5000000</v>
      </c>
      <c r="I23" s="115">
        <f>I22</f>
        <v>92</v>
      </c>
      <c r="J23" s="181"/>
      <c r="K23" s="183"/>
    </row>
    <row r="24" spans="1:11">
      <c r="A24" s="177"/>
      <c r="B24" s="187"/>
      <c r="C24" s="123">
        <f t="shared" si="3"/>
        <v>45536</v>
      </c>
      <c r="D24" s="124">
        <v>45565</v>
      </c>
      <c r="E24" s="125">
        <f t="shared" si="2"/>
        <v>30</v>
      </c>
      <c r="F24" s="126">
        <f>TRUNC(H24/I24*E24,0)+2</f>
        <v>1630436</v>
      </c>
      <c r="G24" s="125" t="s">
        <v>58</v>
      </c>
      <c r="H24" s="127">
        <f>H22</f>
        <v>5000000</v>
      </c>
      <c r="I24" s="125">
        <f>I22</f>
        <v>92</v>
      </c>
      <c r="J24" s="188"/>
      <c r="K24" s="189"/>
    </row>
    <row r="25" spans="1:11">
      <c r="A25" s="177"/>
      <c r="B25" s="184" t="s">
        <v>133</v>
      </c>
      <c r="C25" s="118">
        <f t="shared" si="3"/>
        <v>45566</v>
      </c>
      <c r="D25" s="119">
        <v>45596</v>
      </c>
      <c r="E25" s="120">
        <f t="shared" si="2"/>
        <v>31</v>
      </c>
      <c r="F25" s="121">
        <f>TRUNC(H25/I25*E25,0)</f>
        <v>1684782</v>
      </c>
      <c r="G25" s="120" t="s">
        <v>58</v>
      </c>
      <c r="H25" s="122">
        <v>5000000</v>
      </c>
      <c r="I25" s="120">
        <f>E25+E26+E27</f>
        <v>92</v>
      </c>
      <c r="J25" s="185"/>
      <c r="K25" s="186"/>
    </row>
    <row r="26" spans="1:11">
      <c r="A26" s="177"/>
      <c r="B26" s="180"/>
      <c r="C26" s="113">
        <f t="shared" si="3"/>
        <v>45597</v>
      </c>
      <c r="D26" s="114">
        <v>45626</v>
      </c>
      <c r="E26" s="115">
        <f t="shared" si="2"/>
        <v>30</v>
      </c>
      <c r="F26" s="116">
        <f>TRUNC(H26/I26*E26,0)</f>
        <v>1630434</v>
      </c>
      <c r="G26" s="115" t="s">
        <v>58</v>
      </c>
      <c r="H26" s="117">
        <f>H25</f>
        <v>5000000</v>
      </c>
      <c r="I26" s="115">
        <f>I25</f>
        <v>92</v>
      </c>
      <c r="J26" s="181"/>
      <c r="K26" s="183"/>
    </row>
    <row r="27" spans="1:11" ht="17.25" thickBot="1">
      <c r="A27" s="178"/>
      <c r="B27" s="190"/>
      <c r="C27" s="128">
        <f t="shared" si="3"/>
        <v>45627</v>
      </c>
      <c r="D27" s="129">
        <v>45657</v>
      </c>
      <c r="E27" s="130">
        <f t="shared" si="2"/>
        <v>31</v>
      </c>
      <c r="F27" s="131">
        <f>TRUNC(H27/I27*E27,0)+2</f>
        <v>1684784</v>
      </c>
      <c r="G27" s="130" t="s">
        <v>58</v>
      </c>
      <c r="H27" s="132">
        <f>H25</f>
        <v>5000000</v>
      </c>
      <c r="I27" s="130">
        <f>I25</f>
        <v>92</v>
      </c>
      <c r="J27" s="191"/>
      <c r="K27" s="192"/>
    </row>
    <row r="28" spans="1:11">
      <c r="I28" s="72"/>
    </row>
    <row r="35" spans="4:4">
      <c r="D35" t="s">
        <v>139</v>
      </c>
    </row>
  </sheetData>
  <mergeCells count="24">
    <mergeCell ref="A6:B6"/>
    <mergeCell ref="B13:B15"/>
    <mergeCell ref="B7:B9"/>
    <mergeCell ref="A7:A15"/>
    <mergeCell ref="B10:B12"/>
    <mergeCell ref="J10:J12"/>
    <mergeCell ref="K10:K12"/>
    <mergeCell ref="J7:J9"/>
    <mergeCell ref="K7:K9"/>
    <mergeCell ref="J13:J15"/>
    <mergeCell ref="K13:K15"/>
    <mergeCell ref="A16:A27"/>
    <mergeCell ref="B16:B18"/>
    <mergeCell ref="J16:J18"/>
    <mergeCell ref="K16:K18"/>
    <mergeCell ref="B19:B21"/>
    <mergeCell ref="J19:J21"/>
    <mergeCell ref="K19:K21"/>
    <mergeCell ref="B22:B24"/>
    <mergeCell ref="J22:J24"/>
    <mergeCell ref="K22:K24"/>
    <mergeCell ref="B25:B27"/>
    <mergeCell ref="J25:J27"/>
    <mergeCell ref="K25:K27"/>
  </mergeCells>
  <phoneticPr fontId="5" type="noConversion"/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E8A10-0484-4A94-8068-13A488D33B6D}">
  <dimension ref="A2:K30"/>
  <sheetViews>
    <sheetView showGridLines="0" workbookViewId="0">
      <selection activeCell="D30" sqref="D30"/>
    </sheetView>
  </sheetViews>
  <sheetFormatPr defaultRowHeight="16.5"/>
  <cols>
    <col min="1" max="1" width="14.25" customWidth="1"/>
    <col min="2" max="2" width="15.5" customWidth="1"/>
    <col min="3" max="3" width="13.625" customWidth="1"/>
    <col min="4" max="4" width="11.875" customWidth="1"/>
    <col min="5" max="5" width="9.25" bestFit="1" customWidth="1"/>
    <col min="6" max="6" width="10.875" bestFit="1" customWidth="1"/>
    <col min="7" max="7" width="10.875" customWidth="1"/>
    <col min="8" max="8" width="11.125" bestFit="1" customWidth="1"/>
    <col min="9" max="9" width="13.5" bestFit="1" customWidth="1"/>
    <col min="10" max="10" width="14" bestFit="1" customWidth="1"/>
    <col min="11" max="11" width="14.625" bestFit="1" customWidth="1"/>
    <col min="13" max="13" width="11.125" bestFit="1" customWidth="1"/>
    <col min="14" max="15" width="11.875" bestFit="1" customWidth="1"/>
  </cols>
  <sheetData>
    <row r="2" spans="1:11" ht="33">
      <c r="A2" s="139" t="s">
        <v>143</v>
      </c>
      <c r="B2" s="39"/>
      <c r="C2" s="140" t="s">
        <v>146</v>
      </c>
      <c r="D2" s="7"/>
      <c r="E2" s="8"/>
      <c r="F2" s="8"/>
      <c r="G2" s="8"/>
      <c r="H2" s="8"/>
      <c r="I2" s="8"/>
      <c r="J2" s="9"/>
      <c r="K2" s="8"/>
    </row>
    <row r="3" spans="1:11">
      <c r="A3" s="8"/>
      <c r="B3" s="8"/>
      <c r="C3" s="8"/>
      <c r="D3" s="8"/>
      <c r="E3" s="8"/>
      <c r="F3" s="8"/>
      <c r="G3" s="8"/>
      <c r="H3" s="8"/>
      <c r="I3" s="8"/>
      <c r="J3" s="9"/>
      <c r="K3" s="8"/>
    </row>
    <row r="4" spans="1:11">
      <c r="I4" s="72"/>
    </row>
    <row r="5" spans="1:11" ht="17.25" thickBot="1"/>
    <row r="6" spans="1:11" ht="17.25" thickBot="1">
      <c r="A6" s="195" t="s">
        <v>129</v>
      </c>
      <c r="B6" s="196"/>
      <c r="C6" s="107" t="s">
        <v>50</v>
      </c>
      <c r="D6" s="107" t="s">
        <v>51</v>
      </c>
      <c r="E6" s="107" t="s">
        <v>52</v>
      </c>
      <c r="F6" s="107" t="s">
        <v>53</v>
      </c>
      <c r="G6" s="107" t="s">
        <v>55</v>
      </c>
      <c r="H6" s="107" t="s">
        <v>54</v>
      </c>
      <c r="I6" s="107" t="s">
        <v>130</v>
      </c>
      <c r="J6" s="107" t="s">
        <v>56</v>
      </c>
      <c r="K6" s="108" t="s">
        <v>57</v>
      </c>
    </row>
    <row r="7" spans="1:11">
      <c r="A7" s="177" t="s">
        <v>138</v>
      </c>
      <c r="B7" s="197" t="s">
        <v>131</v>
      </c>
      <c r="C7" s="109">
        <v>45017</v>
      </c>
      <c r="D7" s="110">
        <v>45046</v>
      </c>
      <c r="E7" s="111">
        <f t="shared" ref="E7:E9" si="0">D7-C7+1</f>
        <v>30</v>
      </c>
      <c r="F7" s="112">
        <f>TRUNC(H7/I7*E7,0)</f>
        <v>2472527</v>
      </c>
      <c r="G7" s="111" t="s">
        <v>58</v>
      </c>
      <c r="H7" s="122">
        <v>7500000</v>
      </c>
      <c r="I7" s="111">
        <v>91</v>
      </c>
      <c r="J7" s="193"/>
      <c r="K7" s="194"/>
    </row>
    <row r="8" spans="1:11">
      <c r="A8" s="177"/>
      <c r="B8" s="179"/>
      <c r="C8" s="133">
        <f>D7+1</f>
        <v>45047</v>
      </c>
      <c r="D8" s="134">
        <v>45077</v>
      </c>
      <c r="E8" s="135">
        <f>D8-C8+1</f>
        <v>31</v>
      </c>
      <c r="F8" s="141">
        <f>TRUNC(H8/I8*E8,0)</f>
        <v>2554945</v>
      </c>
      <c r="G8" s="135" t="s">
        <v>58</v>
      </c>
      <c r="H8" s="137">
        <f>H7</f>
        <v>7500000</v>
      </c>
      <c r="I8" s="135">
        <f>I7</f>
        <v>91</v>
      </c>
      <c r="J8" s="181"/>
      <c r="K8" s="182"/>
    </row>
    <row r="9" spans="1:11">
      <c r="A9" s="177"/>
      <c r="B9" s="180"/>
      <c r="C9" s="113">
        <f>D8+1</f>
        <v>45078</v>
      </c>
      <c r="D9" s="114">
        <v>45107</v>
      </c>
      <c r="E9" s="115">
        <f t="shared" si="0"/>
        <v>30</v>
      </c>
      <c r="F9" s="116">
        <f t="shared" ref="F9" si="1">TRUNC(H9/I9*E9,0)</f>
        <v>2472527</v>
      </c>
      <c r="G9" s="115" t="s">
        <v>58</v>
      </c>
      <c r="H9" s="117">
        <f>H7</f>
        <v>7500000</v>
      </c>
      <c r="I9" s="115">
        <f>I7</f>
        <v>91</v>
      </c>
      <c r="J9" s="181"/>
      <c r="K9" s="183"/>
    </row>
    <row r="10" spans="1:11">
      <c r="A10" s="177"/>
      <c r="B10" s="184" t="s">
        <v>132</v>
      </c>
      <c r="C10" s="118">
        <v>45108</v>
      </c>
      <c r="D10" s="119">
        <v>45138</v>
      </c>
      <c r="E10" s="120">
        <f t="shared" ref="E10:E27" si="2">D10-C10+1</f>
        <v>31</v>
      </c>
      <c r="F10" s="121">
        <f>TRUNC(H10/I10*E10,0)</f>
        <v>2527173</v>
      </c>
      <c r="G10" s="120" t="s">
        <v>58</v>
      </c>
      <c r="H10" s="122">
        <v>7500000</v>
      </c>
      <c r="I10" s="120">
        <f>E10+E11+E12</f>
        <v>92</v>
      </c>
      <c r="J10" s="185"/>
      <c r="K10" s="186"/>
    </row>
    <row r="11" spans="1:11">
      <c r="A11" s="177"/>
      <c r="B11" s="180"/>
      <c r="C11" s="113">
        <f t="shared" ref="C11:C27" si="3">D10+1</f>
        <v>45139</v>
      </c>
      <c r="D11" s="114">
        <v>45169</v>
      </c>
      <c r="E11" s="115">
        <f t="shared" si="2"/>
        <v>31</v>
      </c>
      <c r="F11" s="116">
        <f>TRUNC(H11/I11*E11,0)</f>
        <v>2527173</v>
      </c>
      <c r="G11" s="115" t="s">
        <v>58</v>
      </c>
      <c r="H11" s="117">
        <f>H10</f>
        <v>7500000</v>
      </c>
      <c r="I11" s="115">
        <f>I10</f>
        <v>92</v>
      </c>
      <c r="J11" s="181"/>
      <c r="K11" s="183"/>
    </row>
    <row r="12" spans="1:11">
      <c r="A12" s="177"/>
      <c r="B12" s="187"/>
      <c r="C12" s="123">
        <f t="shared" si="3"/>
        <v>45170</v>
      </c>
      <c r="D12" s="124">
        <v>45199</v>
      </c>
      <c r="E12" s="125">
        <f t="shared" si="2"/>
        <v>30</v>
      </c>
      <c r="F12" s="126">
        <f>TRUNC(H12/I12*E12,0)+2</f>
        <v>2445654</v>
      </c>
      <c r="G12" s="125" t="s">
        <v>58</v>
      </c>
      <c r="H12" s="127">
        <f>H10</f>
        <v>7500000</v>
      </c>
      <c r="I12" s="125">
        <f>I10</f>
        <v>92</v>
      </c>
      <c r="J12" s="188"/>
      <c r="K12" s="189"/>
    </row>
    <row r="13" spans="1:11">
      <c r="A13" s="177"/>
      <c r="B13" s="184" t="s">
        <v>133</v>
      </c>
      <c r="C13" s="118">
        <f t="shared" si="3"/>
        <v>45200</v>
      </c>
      <c r="D13" s="119">
        <v>45230</v>
      </c>
      <c r="E13" s="120">
        <f t="shared" si="2"/>
        <v>31</v>
      </c>
      <c r="F13" s="121">
        <f>TRUNC(H13/I13*E13,0)</f>
        <v>2527173</v>
      </c>
      <c r="G13" s="120" t="s">
        <v>58</v>
      </c>
      <c r="H13" s="122">
        <v>7500000</v>
      </c>
      <c r="I13" s="120">
        <f>E13+E14+E15</f>
        <v>92</v>
      </c>
      <c r="J13" s="185"/>
      <c r="K13" s="186"/>
    </row>
    <row r="14" spans="1:11">
      <c r="A14" s="177"/>
      <c r="B14" s="180"/>
      <c r="C14" s="113">
        <f t="shared" si="3"/>
        <v>45231</v>
      </c>
      <c r="D14" s="114">
        <v>45260</v>
      </c>
      <c r="E14" s="115">
        <f t="shared" si="2"/>
        <v>30</v>
      </c>
      <c r="F14" s="116">
        <f>TRUNC(H14/I14*E14,0)</f>
        <v>2445652</v>
      </c>
      <c r="G14" s="115" t="s">
        <v>58</v>
      </c>
      <c r="H14" s="117">
        <f>H13</f>
        <v>7500000</v>
      </c>
      <c r="I14" s="115">
        <f>I13</f>
        <v>92</v>
      </c>
      <c r="J14" s="181"/>
      <c r="K14" s="183"/>
    </row>
    <row r="15" spans="1:11" ht="17.25" thickBot="1">
      <c r="A15" s="178"/>
      <c r="B15" s="190"/>
      <c r="C15" s="128">
        <f t="shared" si="3"/>
        <v>45261</v>
      </c>
      <c r="D15" s="129">
        <v>45291</v>
      </c>
      <c r="E15" s="130">
        <f t="shared" si="2"/>
        <v>31</v>
      </c>
      <c r="F15" s="131">
        <f>TRUNC(H15/I15*E15,0)+2</f>
        <v>2527175</v>
      </c>
      <c r="G15" s="130" t="s">
        <v>58</v>
      </c>
      <c r="H15" s="132">
        <f>H13</f>
        <v>7500000</v>
      </c>
      <c r="I15" s="130">
        <f>I13</f>
        <v>92</v>
      </c>
      <c r="J15" s="191"/>
      <c r="K15" s="192"/>
    </row>
    <row r="16" spans="1:11">
      <c r="A16" s="177" t="s">
        <v>136</v>
      </c>
      <c r="B16" s="179" t="s">
        <v>135</v>
      </c>
      <c r="C16" s="133">
        <f t="shared" si="3"/>
        <v>45292</v>
      </c>
      <c r="D16" s="134">
        <v>45322</v>
      </c>
      <c r="E16" s="135">
        <f t="shared" si="2"/>
        <v>31</v>
      </c>
      <c r="F16" s="136">
        <f>TRUNC(H16/I16*E16,0)</f>
        <v>2554945</v>
      </c>
      <c r="G16" s="135" t="s">
        <v>58</v>
      </c>
      <c r="H16" s="137">
        <v>7500000</v>
      </c>
      <c r="I16" s="135">
        <f>E16+E17+E18</f>
        <v>91</v>
      </c>
      <c r="J16" s="181"/>
      <c r="K16" s="182"/>
    </row>
    <row r="17" spans="1:11">
      <c r="A17" s="177"/>
      <c r="B17" s="179"/>
      <c r="C17" s="113">
        <f t="shared" si="3"/>
        <v>45323</v>
      </c>
      <c r="D17" s="114">
        <v>45351</v>
      </c>
      <c r="E17" s="115">
        <f t="shared" si="2"/>
        <v>29</v>
      </c>
      <c r="F17" s="116">
        <f>TRUNC(H17/I17*E17,0)</f>
        <v>2390109</v>
      </c>
      <c r="G17" s="115" t="s">
        <v>58</v>
      </c>
      <c r="H17" s="117">
        <f>H16</f>
        <v>7500000</v>
      </c>
      <c r="I17" s="115">
        <f>I16</f>
        <v>91</v>
      </c>
      <c r="J17" s="181"/>
      <c r="K17" s="182"/>
    </row>
    <row r="18" spans="1:11">
      <c r="A18" s="177"/>
      <c r="B18" s="180"/>
      <c r="C18" s="123">
        <f t="shared" si="3"/>
        <v>45352</v>
      </c>
      <c r="D18" s="124">
        <v>45382</v>
      </c>
      <c r="E18" s="125">
        <f t="shared" si="2"/>
        <v>31</v>
      </c>
      <c r="F18" s="126">
        <f>TRUNC(H18/I18*E18,0)+2</f>
        <v>2554947</v>
      </c>
      <c r="G18" s="125" t="s">
        <v>58</v>
      </c>
      <c r="H18" s="127">
        <f>H16</f>
        <v>7500000</v>
      </c>
      <c r="I18" s="125">
        <f>I16</f>
        <v>91</v>
      </c>
      <c r="J18" s="181"/>
      <c r="K18" s="183"/>
    </row>
    <row r="19" spans="1:11">
      <c r="A19" s="177"/>
      <c r="B19" s="184" t="s">
        <v>131</v>
      </c>
      <c r="C19" s="118">
        <f t="shared" si="3"/>
        <v>45383</v>
      </c>
      <c r="D19" s="119">
        <v>45412</v>
      </c>
      <c r="E19" s="120">
        <f t="shared" si="2"/>
        <v>30</v>
      </c>
      <c r="F19" s="121">
        <f>TRUNC(H19/I19*E19,0)</f>
        <v>2472527</v>
      </c>
      <c r="G19" s="120" t="s">
        <v>58</v>
      </c>
      <c r="H19" s="137">
        <v>7500000</v>
      </c>
      <c r="I19" s="120">
        <f>E19+E20+E21</f>
        <v>91</v>
      </c>
      <c r="J19" s="185"/>
      <c r="K19" s="186"/>
    </row>
    <row r="20" spans="1:11">
      <c r="A20" s="177"/>
      <c r="B20" s="179"/>
      <c r="C20" s="113">
        <f t="shared" si="3"/>
        <v>45413</v>
      </c>
      <c r="D20" s="114">
        <v>45443</v>
      </c>
      <c r="E20" s="115">
        <f t="shared" si="2"/>
        <v>31</v>
      </c>
      <c r="F20" s="116">
        <f>TRUNC(H20/I20*E20,0)</f>
        <v>2554945</v>
      </c>
      <c r="G20" s="115" t="s">
        <v>58</v>
      </c>
      <c r="H20" s="117">
        <f>H19</f>
        <v>7500000</v>
      </c>
      <c r="I20" s="115">
        <f>I19</f>
        <v>91</v>
      </c>
      <c r="J20" s="181"/>
      <c r="K20" s="182"/>
    </row>
    <row r="21" spans="1:11">
      <c r="A21" s="177"/>
      <c r="B21" s="180"/>
      <c r="C21" s="123">
        <f t="shared" si="3"/>
        <v>45444</v>
      </c>
      <c r="D21" s="124">
        <v>45473</v>
      </c>
      <c r="E21" s="125">
        <f t="shared" si="2"/>
        <v>30</v>
      </c>
      <c r="F21" s="126">
        <f>TRUNC(H21/I21*E21,0)+2</f>
        <v>2472529</v>
      </c>
      <c r="G21" s="125" t="s">
        <v>58</v>
      </c>
      <c r="H21" s="127">
        <f>H19</f>
        <v>7500000</v>
      </c>
      <c r="I21" s="125">
        <f>I19</f>
        <v>91</v>
      </c>
      <c r="J21" s="181"/>
      <c r="K21" s="183"/>
    </row>
    <row r="22" spans="1:11">
      <c r="A22" s="177"/>
      <c r="B22" s="184" t="s">
        <v>132</v>
      </c>
      <c r="C22" s="118">
        <f t="shared" si="3"/>
        <v>45474</v>
      </c>
      <c r="D22" s="119">
        <v>45504</v>
      </c>
      <c r="E22" s="120">
        <f t="shared" si="2"/>
        <v>31</v>
      </c>
      <c r="F22" s="121">
        <f>TRUNC(H22/I22*E22,0)</f>
        <v>2527173</v>
      </c>
      <c r="G22" s="120" t="s">
        <v>58</v>
      </c>
      <c r="H22" s="137">
        <v>7500000</v>
      </c>
      <c r="I22" s="120">
        <f>E22+E23+E24</f>
        <v>92</v>
      </c>
      <c r="J22" s="185"/>
      <c r="K22" s="186"/>
    </row>
    <row r="23" spans="1:11">
      <c r="A23" s="177"/>
      <c r="B23" s="180"/>
      <c r="C23" s="113">
        <f t="shared" si="3"/>
        <v>45505</v>
      </c>
      <c r="D23" s="114">
        <v>45535</v>
      </c>
      <c r="E23" s="115">
        <f t="shared" si="2"/>
        <v>31</v>
      </c>
      <c r="F23" s="116">
        <f>TRUNC(H23/I23*E23,0)</f>
        <v>2527173</v>
      </c>
      <c r="G23" s="115" t="s">
        <v>58</v>
      </c>
      <c r="H23" s="117">
        <f>H22</f>
        <v>7500000</v>
      </c>
      <c r="I23" s="115">
        <f>I22</f>
        <v>92</v>
      </c>
      <c r="J23" s="181"/>
      <c r="K23" s="183"/>
    </row>
    <row r="24" spans="1:11">
      <c r="A24" s="177"/>
      <c r="B24" s="187"/>
      <c r="C24" s="123">
        <f t="shared" si="3"/>
        <v>45536</v>
      </c>
      <c r="D24" s="124">
        <v>45565</v>
      </c>
      <c r="E24" s="125">
        <f t="shared" si="2"/>
        <v>30</v>
      </c>
      <c r="F24" s="126">
        <f>TRUNC(H24/I24*E24,0)+2</f>
        <v>2445654</v>
      </c>
      <c r="G24" s="125" t="s">
        <v>58</v>
      </c>
      <c r="H24" s="127">
        <f>H22</f>
        <v>7500000</v>
      </c>
      <c r="I24" s="125">
        <f>I22</f>
        <v>92</v>
      </c>
      <c r="J24" s="188"/>
      <c r="K24" s="189"/>
    </row>
    <row r="25" spans="1:11">
      <c r="A25" s="177"/>
      <c r="B25" s="184" t="s">
        <v>133</v>
      </c>
      <c r="C25" s="118">
        <f t="shared" si="3"/>
        <v>45566</v>
      </c>
      <c r="D25" s="119">
        <v>45596</v>
      </c>
      <c r="E25" s="120">
        <f t="shared" si="2"/>
        <v>31</v>
      </c>
      <c r="F25" s="121">
        <f>TRUNC(H25/I25*E25,0)</f>
        <v>2527173</v>
      </c>
      <c r="G25" s="120" t="s">
        <v>58</v>
      </c>
      <c r="H25" s="137">
        <v>7500000</v>
      </c>
      <c r="I25" s="120">
        <f>E25+E26+E27</f>
        <v>92</v>
      </c>
      <c r="J25" s="185"/>
      <c r="K25" s="186"/>
    </row>
    <row r="26" spans="1:11">
      <c r="A26" s="177"/>
      <c r="B26" s="180"/>
      <c r="C26" s="113">
        <f t="shared" si="3"/>
        <v>45597</v>
      </c>
      <c r="D26" s="114">
        <v>45626</v>
      </c>
      <c r="E26" s="115">
        <f t="shared" si="2"/>
        <v>30</v>
      </c>
      <c r="F26" s="116">
        <f>TRUNC(H26/I26*E26,0)</f>
        <v>2445652</v>
      </c>
      <c r="G26" s="115" t="s">
        <v>58</v>
      </c>
      <c r="H26" s="117">
        <f>H25</f>
        <v>7500000</v>
      </c>
      <c r="I26" s="115">
        <f>I25</f>
        <v>92</v>
      </c>
      <c r="J26" s="181"/>
      <c r="K26" s="183"/>
    </row>
    <row r="27" spans="1:11" ht="17.25" thickBot="1">
      <c r="A27" s="178"/>
      <c r="B27" s="190"/>
      <c r="C27" s="128">
        <f t="shared" si="3"/>
        <v>45627</v>
      </c>
      <c r="D27" s="129">
        <v>45657</v>
      </c>
      <c r="E27" s="130">
        <f t="shared" si="2"/>
        <v>31</v>
      </c>
      <c r="F27" s="131">
        <f>TRUNC(H27/I27*E27,0)+2</f>
        <v>2527175</v>
      </c>
      <c r="G27" s="130" t="s">
        <v>58</v>
      </c>
      <c r="H27" s="132">
        <f>H25</f>
        <v>7500000</v>
      </c>
      <c r="I27" s="130">
        <f>I25</f>
        <v>92</v>
      </c>
      <c r="J27" s="191"/>
      <c r="K27" s="192"/>
    </row>
    <row r="28" spans="1:11">
      <c r="H28" s="33"/>
    </row>
    <row r="29" spans="1:11">
      <c r="H29" s="33"/>
    </row>
    <row r="30" spans="1:11">
      <c r="H30" s="33"/>
    </row>
  </sheetData>
  <mergeCells count="24">
    <mergeCell ref="B19:B21"/>
    <mergeCell ref="B7:B9"/>
    <mergeCell ref="J7:J9"/>
    <mergeCell ref="K7:K9"/>
    <mergeCell ref="A7:A15"/>
    <mergeCell ref="A16:A27"/>
    <mergeCell ref="J16:J18"/>
    <mergeCell ref="K16:K18"/>
    <mergeCell ref="J19:J21"/>
    <mergeCell ref="K19:K21"/>
    <mergeCell ref="B22:B24"/>
    <mergeCell ref="J22:J24"/>
    <mergeCell ref="K22:K24"/>
    <mergeCell ref="B25:B27"/>
    <mergeCell ref="J25:J27"/>
    <mergeCell ref="K25:K27"/>
    <mergeCell ref="B16:B18"/>
    <mergeCell ref="A6:B6"/>
    <mergeCell ref="J10:J12"/>
    <mergeCell ref="K10:K12"/>
    <mergeCell ref="J13:J15"/>
    <mergeCell ref="B10:B12"/>
    <mergeCell ref="B13:B15"/>
    <mergeCell ref="K13:K15"/>
  </mergeCells>
  <phoneticPr fontId="4" type="noConversion"/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21D53-55D8-4902-ACEC-FFCDEF7C2D9B}">
  <dimension ref="A2:T27"/>
  <sheetViews>
    <sheetView showGridLines="0" workbookViewId="0">
      <selection activeCell="D34" sqref="D34"/>
    </sheetView>
  </sheetViews>
  <sheetFormatPr defaultRowHeight="16.5"/>
  <cols>
    <col min="1" max="1" width="15.625" customWidth="1"/>
    <col min="2" max="2" width="26.375" customWidth="1"/>
    <col min="3" max="3" width="14.625" bestFit="1" customWidth="1"/>
    <col min="4" max="4" width="11.125" bestFit="1" customWidth="1"/>
    <col min="5" max="5" width="15.625" bestFit="1" customWidth="1"/>
    <col min="6" max="6" width="10.5" bestFit="1" customWidth="1"/>
    <col min="7" max="7" width="10.25" bestFit="1" customWidth="1"/>
    <col min="8" max="8" width="13.125" customWidth="1"/>
  </cols>
  <sheetData>
    <row r="2" spans="1:20">
      <c r="A2" s="142" t="s">
        <v>140</v>
      </c>
      <c r="B2" s="143" t="s">
        <v>149</v>
      </c>
      <c r="C2" s="69" t="s">
        <v>107</v>
      </c>
      <c r="D2" s="7"/>
      <c r="E2" s="8"/>
      <c r="F2" s="8"/>
      <c r="G2" s="8"/>
      <c r="H2" s="8"/>
      <c r="I2" s="8"/>
      <c r="J2" s="9"/>
      <c r="K2" s="8"/>
    </row>
    <row r="3" spans="1:20">
      <c r="A3" s="144" t="s">
        <v>141</v>
      </c>
      <c r="B3" s="145" t="s">
        <v>147</v>
      </c>
      <c r="C3" s="69" t="s">
        <v>145</v>
      </c>
      <c r="D3" s="7"/>
      <c r="E3" s="8"/>
      <c r="F3" s="8"/>
      <c r="G3" s="8"/>
      <c r="H3" s="8"/>
      <c r="I3" s="8"/>
      <c r="J3" s="9"/>
      <c r="K3" s="8"/>
    </row>
    <row r="4" spans="1:20">
      <c r="A4" s="146" t="s">
        <v>142</v>
      </c>
      <c r="B4" s="147" t="s">
        <v>148</v>
      </c>
      <c r="C4" s="69"/>
      <c r="D4" s="7"/>
      <c r="E4" s="8"/>
      <c r="F4" s="8"/>
      <c r="G4" s="8"/>
      <c r="H4" s="8"/>
      <c r="I4" s="8"/>
      <c r="J4" s="9"/>
      <c r="K4" s="8"/>
    </row>
    <row r="5" spans="1:20" ht="17.25" thickBot="1"/>
    <row r="6" spans="1:20" ht="17.25" thickBot="1">
      <c r="A6" s="195" t="s">
        <v>129</v>
      </c>
      <c r="B6" s="196"/>
      <c r="C6" s="107" t="s">
        <v>50</v>
      </c>
      <c r="D6" s="107" t="s">
        <v>51</v>
      </c>
      <c r="E6" s="107" t="s">
        <v>52</v>
      </c>
      <c r="F6" s="107" t="s">
        <v>53</v>
      </c>
      <c r="G6" s="107" t="s">
        <v>55</v>
      </c>
      <c r="H6" s="107" t="s">
        <v>54</v>
      </c>
      <c r="I6" s="107" t="s">
        <v>130</v>
      </c>
      <c r="J6" s="107" t="s">
        <v>56</v>
      </c>
      <c r="K6" s="108" t="s">
        <v>57</v>
      </c>
    </row>
    <row r="7" spans="1:20">
      <c r="A7" s="198" t="s">
        <v>134</v>
      </c>
      <c r="B7" s="197" t="s">
        <v>131</v>
      </c>
      <c r="C7" s="109">
        <v>45017</v>
      </c>
      <c r="D7" s="110">
        <v>45046</v>
      </c>
      <c r="E7" s="111">
        <f t="shared" ref="E7:E27" si="0">D7-C7+1</f>
        <v>30</v>
      </c>
      <c r="F7" s="112">
        <f>TRUNC(H7/I7*E7,0)</f>
        <v>32967032</v>
      </c>
      <c r="G7" s="111" t="s">
        <v>58</v>
      </c>
      <c r="H7" s="122">
        <v>100000000</v>
      </c>
      <c r="I7" s="111">
        <v>91</v>
      </c>
      <c r="J7" s="193"/>
      <c r="K7" s="194"/>
    </row>
    <row r="8" spans="1:20">
      <c r="A8" s="177"/>
      <c r="B8" s="179"/>
      <c r="C8" s="133">
        <f>D7+1</f>
        <v>45047</v>
      </c>
      <c r="D8" s="134">
        <v>45077</v>
      </c>
      <c r="E8" s="135">
        <f>D8-C8+1</f>
        <v>31</v>
      </c>
      <c r="F8" s="141">
        <f>TRUNC(H8/I8*E8,0)</f>
        <v>34065934</v>
      </c>
      <c r="G8" s="135" t="s">
        <v>58</v>
      </c>
      <c r="H8" s="137">
        <f>H7</f>
        <v>100000000</v>
      </c>
      <c r="I8" s="135">
        <f>I7</f>
        <v>91</v>
      </c>
      <c r="J8" s="181"/>
      <c r="K8" s="182"/>
    </row>
    <row r="9" spans="1:20">
      <c r="A9" s="177"/>
      <c r="B9" s="180"/>
      <c r="C9" s="113">
        <f>D8+1</f>
        <v>45078</v>
      </c>
      <c r="D9" s="114">
        <v>45107</v>
      </c>
      <c r="E9" s="115">
        <f t="shared" si="0"/>
        <v>30</v>
      </c>
      <c r="F9" s="116">
        <f t="shared" ref="F9" si="1">TRUNC(H9/I9*E9,0)</f>
        <v>32967032</v>
      </c>
      <c r="G9" s="115" t="s">
        <v>58</v>
      </c>
      <c r="H9" s="117">
        <f>H7</f>
        <v>100000000</v>
      </c>
      <c r="I9" s="115">
        <f>I7</f>
        <v>91</v>
      </c>
      <c r="J9" s="181"/>
      <c r="K9" s="183"/>
    </row>
    <row r="10" spans="1:20">
      <c r="A10" s="177"/>
      <c r="B10" s="184" t="s">
        <v>132</v>
      </c>
      <c r="C10" s="118">
        <f>D9+1</f>
        <v>45108</v>
      </c>
      <c r="D10" s="119">
        <v>45138</v>
      </c>
      <c r="E10" s="120">
        <f t="shared" si="0"/>
        <v>31</v>
      </c>
      <c r="F10" s="121">
        <f>TRUNC(H10/I10*E10,0)</f>
        <v>33695652</v>
      </c>
      <c r="G10" s="120" t="s">
        <v>58</v>
      </c>
      <c r="H10" s="122">
        <v>100000000</v>
      </c>
      <c r="I10" s="120">
        <f>E10+E11+E12</f>
        <v>92</v>
      </c>
      <c r="J10" s="185"/>
      <c r="K10" s="186"/>
    </row>
    <row r="11" spans="1:20">
      <c r="A11" s="177"/>
      <c r="B11" s="180"/>
      <c r="C11" s="113">
        <f t="shared" ref="C11:C27" si="2">D10+1</f>
        <v>45139</v>
      </c>
      <c r="D11" s="114">
        <v>45169</v>
      </c>
      <c r="E11" s="115">
        <f t="shared" si="0"/>
        <v>31</v>
      </c>
      <c r="F11" s="116">
        <f>TRUNC(H11/I11*E11,0)</f>
        <v>33695652</v>
      </c>
      <c r="G11" s="115" t="s">
        <v>58</v>
      </c>
      <c r="H11" s="117">
        <f>H10</f>
        <v>100000000</v>
      </c>
      <c r="I11" s="115">
        <f>I10</f>
        <v>92</v>
      </c>
      <c r="J11" s="181"/>
      <c r="K11" s="183"/>
    </row>
    <row r="12" spans="1:20">
      <c r="A12" s="177"/>
      <c r="B12" s="187"/>
      <c r="C12" s="123">
        <f t="shared" si="2"/>
        <v>45170</v>
      </c>
      <c r="D12" s="124">
        <v>45199</v>
      </c>
      <c r="E12" s="125">
        <f t="shared" si="0"/>
        <v>30</v>
      </c>
      <c r="F12" s="126">
        <f>TRUNC(H12/I12*E12,0)+2</f>
        <v>32608697</v>
      </c>
      <c r="G12" s="125" t="s">
        <v>58</v>
      </c>
      <c r="H12" s="127">
        <f>H10</f>
        <v>100000000</v>
      </c>
      <c r="I12" s="125">
        <f>I10</f>
        <v>92</v>
      </c>
      <c r="J12" s="188"/>
      <c r="K12" s="189"/>
    </row>
    <row r="13" spans="1:20">
      <c r="A13" s="177"/>
      <c r="B13" s="184" t="s">
        <v>133</v>
      </c>
      <c r="C13" s="118">
        <f t="shared" si="2"/>
        <v>45200</v>
      </c>
      <c r="D13" s="119">
        <v>45230</v>
      </c>
      <c r="E13" s="120">
        <f t="shared" si="0"/>
        <v>31</v>
      </c>
      <c r="F13" s="121">
        <f>TRUNC(H13/I13*E13,0)</f>
        <v>33695652</v>
      </c>
      <c r="G13" s="120" t="s">
        <v>58</v>
      </c>
      <c r="H13" s="122">
        <v>100000000</v>
      </c>
      <c r="I13" s="120">
        <f>E13+E14+E15</f>
        <v>92</v>
      </c>
      <c r="J13" s="185"/>
      <c r="K13" s="186"/>
    </row>
    <row r="14" spans="1:20" s="73" customFormat="1">
      <c r="A14" s="177"/>
      <c r="B14" s="180"/>
      <c r="C14" s="113">
        <f t="shared" si="2"/>
        <v>45231</v>
      </c>
      <c r="D14" s="114">
        <v>45260</v>
      </c>
      <c r="E14" s="115">
        <f t="shared" si="0"/>
        <v>30</v>
      </c>
      <c r="F14" s="116">
        <f>TRUNC(H14/I14*E14,0)</f>
        <v>32608695</v>
      </c>
      <c r="G14" s="115" t="s">
        <v>58</v>
      </c>
      <c r="H14" s="117">
        <f>H13</f>
        <v>100000000</v>
      </c>
      <c r="I14" s="115">
        <f>I13</f>
        <v>92</v>
      </c>
      <c r="J14" s="181"/>
      <c r="K14" s="183"/>
      <c r="L14"/>
      <c r="M14"/>
      <c r="N14"/>
      <c r="O14"/>
      <c r="P14"/>
      <c r="Q14"/>
      <c r="R14"/>
      <c r="S14"/>
      <c r="T14"/>
    </row>
    <row r="15" spans="1:20" ht="17.25" thickBot="1">
      <c r="A15" s="178"/>
      <c r="B15" s="190"/>
      <c r="C15" s="128">
        <f t="shared" si="2"/>
        <v>45261</v>
      </c>
      <c r="D15" s="129">
        <v>45291</v>
      </c>
      <c r="E15" s="130">
        <f t="shared" si="0"/>
        <v>31</v>
      </c>
      <c r="F15" s="131">
        <f>TRUNC(H15/I15*E15,0)+2</f>
        <v>33695654</v>
      </c>
      <c r="G15" s="130" t="s">
        <v>58</v>
      </c>
      <c r="H15" s="132">
        <f>H13</f>
        <v>100000000</v>
      </c>
      <c r="I15" s="130">
        <f>I13</f>
        <v>92</v>
      </c>
      <c r="J15" s="191"/>
      <c r="K15" s="192"/>
    </row>
    <row r="16" spans="1:20">
      <c r="A16" s="177" t="s">
        <v>136</v>
      </c>
      <c r="B16" s="179" t="s">
        <v>135</v>
      </c>
      <c r="C16" s="133">
        <f t="shared" si="2"/>
        <v>45292</v>
      </c>
      <c r="D16" s="134">
        <v>45322</v>
      </c>
      <c r="E16" s="135">
        <f t="shared" si="0"/>
        <v>31</v>
      </c>
      <c r="F16" s="136">
        <f>TRUNC(H16/I16*E16,0)</f>
        <v>34065934</v>
      </c>
      <c r="G16" s="135" t="s">
        <v>58</v>
      </c>
      <c r="H16" s="122">
        <v>100000000</v>
      </c>
      <c r="I16" s="135">
        <f>E16+E17+E18</f>
        <v>91</v>
      </c>
      <c r="J16" s="181"/>
      <c r="K16" s="182"/>
    </row>
    <row r="17" spans="1:11">
      <c r="A17" s="177"/>
      <c r="B17" s="179"/>
      <c r="C17" s="113">
        <f t="shared" si="2"/>
        <v>45323</v>
      </c>
      <c r="D17" s="114">
        <v>45351</v>
      </c>
      <c r="E17" s="115">
        <f t="shared" si="0"/>
        <v>29</v>
      </c>
      <c r="F17" s="116">
        <f>TRUNC(H17/I17*E17,0)</f>
        <v>31868131</v>
      </c>
      <c r="G17" s="115" t="s">
        <v>58</v>
      </c>
      <c r="H17" s="117">
        <f>H16</f>
        <v>100000000</v>
      </c>
      <c r="I17" s="115">
        <f>I16</f>
        <v>91</v>
      </c>
      <c r="J17" s="181"/>
      <c r="K17" s="182"/>
    </row>
    <row r="18" spans="1:11">
      <c r="A18" s="177"/>
      <c r="B18" s="180"/>
      <c r="C18" s="123">
        <f t="shared" si="2"/>
        <v>45352</v>
      </c>
      <c r="D18" s="124">
        <v>45382</v>
      </c>
      <c r="E18" s="125">
        <f t="shared" si="0"/>
        <v>31</v>
      </c>
      <c r="F18" s="126">
        <f>TRUNC(H18/I18*E18,0)+2</f>
        <v>34065936</v>
      </c>
      <c r="G18" s="125" t="s">
        <v>58</v>
      </c>
      <c r="H18" s="127">
        <f>H16</f>
        <v>100000000</v>
      </c>
      <c r="I18" s="125">
        <f>I16</f>
        <v>91</v>
      </c>
      <c r="J18" s="181"/>
      <c r="K18" s="183"/>
    </row>
    <row r="19" spans="1:11">
      <c r="A19" s="177"/>
      <c r="B19" s="184" t="s">
        <v>131</v>
      </c>
      <c r="C19" s="118">
        <f t="shared" si="2"/>
        <v>45383</v>
      </c>
      <c r="D19" s="119">
        <v>45412</v>
      </c>
      <c r="E19" s="120">
        <f t="shared" si="0"/>
        <v>30</v>
      </c>
      <c r="F19" s="121">
        <f>TRUNC(H19/I19*E19,0)</f>
        <v>32967032</v>
      </c>
      <c r="G19" s="120" t="s">
        <v>58</v>
      </c>
      <c r="H19" s="122">
        <v>100000000</v>
      </c>
      <c r="I19" s="120">
        <f>E19+E20+E21</f>
        <v>91</v>
      </c>
      <c r="J19" s="185"/>
      <c r="K19" s="186"/>
    </row>
    <row r="20" spans="1:11">
      <c r="A20" s="177"/>
      <c r="B20" s="179"/>
      <c r="C20" s="113">
        <f t="shared" si="2"/>
        <v>45413</v>
      </c>
      <c r="D20" s="114">
        <v>45443</v>
      </c>
      <c r="E20" s="115">
        <f t="shared" si="0"/>
        <v>31</v>
      </c>
      <c r="F20" s="116">
        <f>TRUNC(H20/I20*E20,0)</f>
        <v>34065934</v>
      </c>
      <c r="G20" s="115" t="s">
        <v>58</v>
      </c>
      <c r="H20" s="117">
        <f>H19</f>
        <v>100000000</v>
      </c>
      <c r="I20" s="115">
        <f>I19</f>
        <v>91</v>
      </c>
      <c r="J20" s="181"/>
      <c r="K20" s="182"/>
    </row>
    <row r="21" spans="1:11">
      <c r="A21" s="177"/>
      <c r="B21" s="180"/>
      <c r="C21" s="123">
        <f t="shared" si="2"/>
        <v>45444</v>
      </c>
      <c r="D21" s="124">
        <v>45473</v>
      </c>
      <c r="E21" s="125">
        <f t="shared" si="0"/>
        <v>30</v>
      </c>
      <c r="F21" s="126">
        <f>TRUNC(H21/I21*E21,0)+2</f>
        <v>32967034</v>
      </c>
      <c r="G21" s="125" t="s">
        <v>58</v>
      </c>
      <c r="H21" s="127">
        <f>H19</f>
        <v>100000000</v>
      </c>
      <c r="I21" s="125">
        <f>I19</f>
        <v>91</v>
      </c>
      <c r="J21" s="181"/>
      <c r="K21" s="183"/>
    </row>
    <row r="22" spans="1:11">
      <c r="A22" s="177"/>
      <c r="B22" s="184" t="s">
        <v>132</v>
      </c>
      <c r="C22" s="118">
        <f t="shared" si="2"/>
        <v>45474</v>
      </c>
      <c r="D22" s="119">
        <v>45504</v>
      </c>
      <c r="E22" s="120">
        <f t="shared" si="0"/>
        <v>31</v>
      </c>
      <c r="F22" s="121">
        <f>TRUNC(H22/I22*E22,0)</f>
        <v>33695652</v>
      </c>
      <c r="G22" s="120" t="s">
        <v>58</v>
      </c>
      <c r="H22" s="122">
        <v>100000000</v>
      </c>
      <c r="I22" s="120">
        <f>E22+E23+E24</f>
        <v>92</v>
      </c>
      <c r="J22" s="185"/>
      <c r="K22" s="186"/>
    </row>
    <row r="23" spans="1:11">
      <c r="A23" s="177"/>
      <c r="B23" s="180"/>
      <c r="C23" s="113">
        <f t="shared" si="2"/>
        <v>45505</v>
      </c>
      <c r="D23" s="114">
        <v>45535</v>
      </c>
      <c r="E23" s="115">
        <f t="shared" si="0"/>
        <v>31</v>
      </c>
      <c r="F23" s="116">
        <f>TRUNC(H23/I23*E23,0)</f>
        <v>33695652</v>
      </c>
      <c r="G23" s="115" t="s">
        <v>58</v>
      </c>
      <c r="H23" s="117">
        <f>H22</f>
        <v>100000000</v>
      </c>
      <c r="I23" s="115">
        <f>I22</f>
        <v>92</v>
      </c>
      <c r="J23" s="181"/>
      <c r="K23" s="183"/>
    </row>
    <row r="24" spans="1:11">
      <c r="A24" s="177"/>
      <c r="B24" s="187"/>
      <c r="C24" s="123">
        <f t="shared" si="2"/>
        <v>45536</v>
      </c>
      <c r="D24" s="124">
        <v>45565</v>
      </c>
      <c r="E24" s="125">
        <f t="shared" si="0"/>
        <v>30</v>
      </c>
      <c r="F24" s="126">
        <f>TRUNC(H24/I24*E24,0)+2</f>
        <v>32608697</v>
      </c>
      <c r="G24" s="125" t="s">
        <v>58</v>
      </c>
      <c r="H24" s="127">
        <f>H22</f>
        <v>100000000</v>
      </c>
      <c r="I24" s="125">
        <f>I22</f>
        <v>92</v>
      </c>
      <c r="J24" s="188"/>
      <c r="K24" s="189"/>
    </row>
    <row r="25" spans="1:11">
      <c r="A25" s="177"/>
      <c r="B25" s="184" t="s">
        <v>133</v>
      </c>
      <c r="C25" s="118">
        <f t="shared" si="2"/>
        <v>45566</v>
      </c>
      <c r="D25" s="119">
        <v>45596</v>
      </c>
      <c r="E25" s="120">
        <f t="shared" si="0"/>
        <v>31</v>
      </c>
      <c r="F25" s="121">
        <f>TRUNC(H25/I25*E25,0)</f>
        <v>33695652</v>
      </c>
      <c r="G25" s="120" t="s">
        <v>58</v>
      </c>
      <c r="H25" s="122">
        <v>100000000</v>
      </c>
      <c r="I25" s="120">
        <f>E25+E26+E27</f>
        <v>92</v>
      </c>
      <c r="J25" s="185"/>
      <c r="K25" s="186"/>
    </row>
    <row r="26" spans="1:11">
      <c r="A26" s="177"/>
      <c r="B26" s="180"/>
      <c r="C26" s="113">
        <f t="shared" si="2"/>
        <v>45597</v>
      </c>
      <c r="D26" s="114">
        <v>45626</v>
      </c>
      <c r="E26" s="115">
        <f t="shared" si="0"/>
        <v>30</v>
      </c>
      <c r="F26" s="116">
        <f>TRUNC(H26/I26*E26,0)</f>
        <v>32608695</v>
      </c>
      <c r="G26" s="115" t="s">
        <v>58</v>
      </c>
      <c r="H26" s="117">
        <f>H25</f>
        <v>100000000</v>
      </c>
      <c r="I26" s="115">
        <f>I25</f>
        <v>92</v>
      </c>
      <c r="J26" s="181"/>
      <c r="K26" s="183"/>
    </row>
    <row r="27" spans="1:11" ht="17.25" thickBot="1">
      <c r="A27" s="178"/>
      <c r="B27" s="190"/>
      <c r="C27" s="128">
        <f t="shared" si="2"/>
        <v>45627</v>
      </c>
      <c r="D27" s="129">
        <v>45657</v>
      </c>
      <c r="E27" s="130">
        <f t="shared" si="0"/>
        <v>31</v>
      </c>
      <c r="F27" s="131">
        <f>TRUNC(H27/I27*E27,0)+2</f>
        <v>33695654</v>
      </c>
      <c r="G27" s="130" t="s">
        <v>58</v>
      </c>
      <c r="H27" s="132">
        <f>H25</f>
        <v>100000000</v>
      </c>
      <c r="I27" s="130">
        <f>I25</f>
        <v>92</v>
      </c>
      <c r="J27" s="191"/>
      <c r="K27" s="192"/>
    </row>
  </sheetData>
  <mergeCells count="24">
    <mergeCell ref="A6:B6"/>
    <mergeCell ref="A7:A15"/>
    <mergeCell ref="B7:B9"/>
    <mergeCell ref="B13:B15"/>
    <mergeCell ref="J7:J9"/>
    <mergeCell ref="K7:K9"/>
    <mergeCell ref="B10:B12"/>
    <mergeCell ref="J10:J12"/>
    <mergeCell ref="K10:K12"/>
    <mergeCell ref="J13:J15"/>
    <mergeCell ref="K13:K15"/>
    <mergeCell ref="A16:A27"/>
    <mergeCell ref="B16:B18"/>
    <mergeCell ref="J16:J18"/>
    <mergeCell ref="K16:K18"/>
    <mergeCell ref="B19:B21"/>
    <mergeCell ref="J19:J21"/>
    <mergeCell ref="K19:K21"/>
    <mergeCell ref="B22:B24"/>
    <mergeCell ref="J22:J24"/>
    <mergeCell ref="K22:K24"/>
    <mergeCell ref="B25:B27"/>
    <mergeCell ref="J25:J27"/>
    <mergeCell ref="K25:K27"/>
  </mergeCells>
  <phoneticPr fontId="5" type="noConversion"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233FC-421D-41EB-BDF1-83427EFA2542}">
  <dimension ref="A1"/>
  <sheetViews>
    <sheetView workbookViewId="0">
      <selection activeCell="J34" sqref="J34"/>
    </sheetView>
  </sheetViews>
  <sheetFormatPr defaultRowHeight="16.5"/>
  <sheetData>
    <row r="1" spans="1:1">
      <c r="A1" s="138" t="s">
        <v>137</v>
      </c>
    </row>
  </sheetData>
  <phoneticPr fontId="4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1A068-6D7A-4AF9-A2BE-5D71227E9028}">
  <dimension ref="A1"/>
  <sheetViews>
    <sheetView workbookViewId="0"/>
  </sheetViews>
  <sheetFormatPr defaultRowHeight="16.5"/>
  <sheetData>
    <row r="1" spans="1:1">
      <c r="A1" s="138" t="s">
        <v>137</v>
      </c>
    </row>
  </sheetData>
  <phoneticPr fontId="4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97A8E-C698-42DE-BACC-B1A79F08D30C}">
  <dimension ref="A1"/>
  <sheetViews>
    <sheetView workbookViewId="0">
      <selection activeCell="N31" sqref="N31"/>
    </sheetView>
  </sheetViews>
  <sheetFormatPr defaultRowHeight="16.5"/>
  <sheetData>
    <row r="1" spans="1:1">
      <c r="A1" s="138" t="s">
        <v>137</v>
      </c>
    </row>
  </sheetData>
  <phoneticPr fontId="4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2F0AC-B221-4F9E-9C5B-E97A5982D4A7}">
  <dimension ref="A1:K1"/>
  <sheetViews>
    <sheetView topLeftCell="K1" workbookViewId="0">
      <selection activeCell="K1" sqref="K1"/>
    </sheetView>
  </sheetViews>
  <sheetFormatPr defaultRowHeight="16.5"/>
  <sheetData>
    <row r="1" spans="1:11">
      <c r="A1" s="138" t="s">
        <v>137</v>
      </c>
      <c r="K1" s="138" t="s">
        <v>137</v>
      </c>
    </row>
  </sheetData>
  <phoneticPr fontId="4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4D833-78C2-40B9-B9FE-075DD7ED22AC}">
  <dimension ref="B2:D6"/>
  <sheetViews>
    <sheetView workbookViewId="0">
      <selection activeCell="E18" sqref="E18"/>
    </sheetView>
  </sheetViews>
  <sheetFormatPr defaultRowHeight="16.5"/>
  <cols>
    <col min="2" max="2" width="15.125" bestFit="1" customWidth="1"/>
    <col min="3" max="3" width="33.375" bestFit="1" customWidth="1"/>
    <col min="4" max="4" width="16" bestFit="1" customWidth="1"/>
  </cols>
  <sheetData>
    <row r="2" spans="2:4">
      <c r="B2" s="11" t="s">
        <v>60</v>
      </c>
      <c r="C2" s="6"/>
      <c r="D2" s="6"/>
    </row>
    <row r="3" spans="2:4">
      <c r="B3" s="12" t="s">
        <v>61</v>
      </c>
      <c r="C3" s="13">
        <v>44063</v>
      </c>
      <c r="D3" s="14"/>
    </row>
    <row r="4" spans="2:4">
      <c r="B4" s="15" t="s">
        <v>62</v>
      </c>
      <c r="C4" s="16" t="s">
        <v>63</v>
      </c>
      <c r="D4" s="17"/>
    </row>
    <row r="5" spans="2:4">
      <c r="B5" s="15" t="s">
        <v>64</v>
      </c>
      <c r="C5" s="18">
        <v>70000000000</v>
      </c>
      <c r="D5" s="17"/>
    </row>
    <row r="6" spans="2:4">
      <c r="B6" s="19" t="s">
        <v>65</v>
      </c>
      <c r="C6" s="20">
        <v>4500000000</v>
      </c>
      <c r="D6" s="32" t="s">
        <v>66</v>
      </c>
    </row>
  </sheetData>
  <phoneticPr fontId="4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D3822-9C0B-4A21-90BF-F7A989039FF9}">
  <dimension ref="B3:Y32"/>
  <sheetViews>
    <sheetView showGridLines="0" zoomScale="85" zoomScaleNormal="85" workbookViewId="0">
      <selection activeCell="W3" sqref="W3"/>
    </sheetView>
  </sheetViews>
  <sheetFormatPr defaultRowHeight="16.5"/>
  <cols>
    <col min="4" max="4" width="11.125" bestFit="1" customWidth="1"/>
    <col min="8" max="8" width="4.5" customWidth="1"/>
    <col min="11" max="11" width="11.125" bestFit="1" customWidth="1"/>
    <col min="15" max="15" width="2.875" customWidth="1"/>
    <col min="16" max="16" width="10" bestFit="1" customWidth="1"/>
    <col min="18" max="18" width="11.125" bestFit="1" customWidth="1"/>
    <col min="19" max="19" width="6.875" customWidth="1"/>
    <col min="20" max="20" width="11.875" bestFit="1" customWidth="1"/>
    <col min="21" max="21" width="15.375" customWidth="1"/>
    <col min="24" max="25" width="11.5" bestFit="1" customWidth="1"/>
  </cols>
  <sheetData>
    <row r="3" spans="2:25">
      <c r="B3" s="30">
        <v>1</v>
      </c>
      <c r="C3" s="21" t="s">
        <v>69</v>
      </c>
      <c r="D3" s="31">
        <v>43996</v>
      </c>
      <c r="E3" t="s">
        <v>70</v>
      </c>
      <c r="I3" s="30">
        <v>2</v>
      </c>
      <c r="J3" s="21" t="s">
        <v>71</v>
      </c>
      <c r="K3" s="31">
        <v>44035</v>
      </c>
      <c r="L3" t="s">
        <v>72</v>
      </c>
      <c r="P3" s="30">
        <v>3</v>
      </c>
      <c r="Q3" s="21" t="s">
        <v>73</v>
      </c>
      <c r="R3" s="31">
        <v>44086</v>
      </c>
      <c r="S3" t="s">
        <v>70</v>
      </c>
      <c r="V3" s="30">
        <v>4</v>
      </c>
      <c r="W3" s="21" t="s">
        <v>73</v>
      </c>
      <c r="X3" s="31">
        <v>44359</v>
      </c>
      <c r="Y3" t="s">
        <v>70</v>
      </c>
    </row>
    <row r="28" spans="17:25">
      <c r="Q28" s="22"/>
      <c r="R28" s="22"/>
      <c r="S28" s="22"/>
    </row>
    <row r="29" spans="17:25">
      <c r="Q29" s="22" t="s">
        <v>68</v>
      </c>
      <c r="R29" s="24">
        <v>420000</v>
      </c>
      <c r="S29" s="29">
        <f>R29/$R$31</f>
        <v>0.42</v>
      </c>
      <c r="T29" s="24">
        <f>$T$31*S29</f>
        <v>11681560.799999999</v>
      </c>
      <c r="X29" s="37">
        <v>485000</v>
      </c>
      <c r="Y29" s="37">
        <v>1514000</v>
      </c>
    </row>
    <row r="30" spans="17:25">
      <c r="Q30" s="25" t="s">
        <v>67</v>
      </c>
      <c r="R30" s="26">
        <v>580000</v>
      </c>
      <c r="S30" s="27">
        <f>R30/$R$31</f>
        <v>0.57999999999999996</v>
      </c>
      <c r="T30" s="26">
        <f>$T$31*S30</f>
        <v>16131679.199999999</v>
      </c>
      <c r="X30" s="37">
        <v>48500</v>
      </c>
      <c r="Y30" s="37"/>
    </row>
    <row r="31" spans="17:25">
      <c r="Q31" s="22"/>
      <c r="R31" s="28">
        <f>R29+R30</f>
        <v>1000000</v>
      </c>
      <c r="S31" s="22"/>
      <c r="T31" s="23">
        <f>28183240-370000</f>
        <v>27813240</v>
      </c>
      <c r="X31" s="37">
        <f>X30+X29+Y29</f>
        <v>2047500</v>
      </c>
      <c r="Y31" s="37">
        <f>Y29+X29</f>
        <v>1999000</v>
      </c>
    </row>
    <row r="32" spans="17:25">
      <c r="X32" s="33"/>
      <c r="Y32" s="33"/>
    </row>
  </sheetData>
  <phoneticPr fontId="4" type="noConversion"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3AF17-C2AC-461C-9C1A-EED1AFF2A066}">
  <dimension ref="B2:C2"/>
  <sheetViews>
    <sheetView showGridLines="0" workbookViewId="0">
      <selection activeCell="W3" sqref="W3"/>
    </sheetView>
  </sheetViews>
  <sheetFormatPr defaultRowHeight="16.5"/>
  <cols>
    <col min="3" max="3" width="11.125" bestFit="1" customWidth="1"/>
  </cols>
  <sheetData>
    <row r="2" spans="2:3">
      <c r="B2" s="21" t="s">
        <v>74</v>
      </c>
      <c r="C2" s="31">
        <v>44168</v>
      </c>
    </row>
  </sheetData>
  <phoneticPr fontId="4" type="noConversion"/>
  <pageMargins left="0.7" right="0.7" top="0.75" bottom="0.75" header="0.3" footer="0.3"/>
  <pageSetup paperSize="9" orientation="portrait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38432-82DD-4170-B3B9-4CA5020807CE}">
  <sheetPr>
    <tabColor theme="1" tint="4.9989318521683403E-2"/>
  </sheetPr>
  <dimension ref="B2:H30"/>
  <sheetViews>
    <sheetView workbookViewId="0">
      <selection activeCell="H5" sqref="H5"/>
    </sheetView>
  </sheetViews>
  <sheetFormatPr defaultRowHeight="16.5"/>
  <cols>
    <col min="2" max="2" width="10.5" bestFit="1" customWidth="1"/>
    <col min="3" max="3" width="20" bestFit="1" customWidth="1"/>
    <col min="4" max="4" width="11.5" bestFit="1" customWidth="1"/>
    <col min="5" max="5" width="11.125" bestFit="1" customWidth="1"/>
    <col min="6" max="6" width="8" bestFit="1" customWidth="1"/>
    <col min="7" max="7" width="9.75" bestFit="1" customWidth="1"/>
  </cols>
  <sheetData>
    <row r="2" spans="2:7">
      <c r="B2" s="200" t="s">
        <v>83</v>
      </c>
      <c r="C2" s="200"/>
      <c r="D2" s="44"/>
      <c r="E2" s="44"/>
      <c r="F2" s="45"/>
      <c r="G2" s="46" t="s">
        <v>84</v>
      </c>
    </row>
    <row r="3" spans="2:7">
      <c r="B3" s="199" t="s">
        <v>77</v>
      </c>
      <c r="C3" s="199"/>
      <c r="D3" s="47" t="s">
        <v>78</v>
      </c>
      <c r="E3" s="47" t="s">
        <v>79</v>
      </c>
      <c r="F3" s="47" t="s">
        <v>56</v>
      </c>
      <c r="G3" s="48" t="s">
        <v>80</v>
      </c>
    </row>
    <row r="4" spans="2:7">
      <c r="B4" s="49" t="s">
        <v>85</v>
      </c>
      <c r="C4" s="49" t="s">
        <v>81</v>
      </c>
      <c r="D4" s="50">
        <v>30000000</v>
      </c>
      <c r="E4" s="49" t="s">
        <v>98</v>
      </c>
      <c r="F4" s="49" t="s">
        <v>59</v>
      </c>
      <c r="G4" s="51">
        <v>44090</v>
      </c>
    </row>
    <row r="5" spans="2:7">
      <c r="B5" s="52" t="s">
        <v>103</v>
      </c>
      <c r="C5" s="52" t="s">
        <v>97</v>
      </c>
      <c r="D5" s="53">
        <v>30000000</v>
      </c>
      <c r="E5" s="52" t="s">
        <v>98</v>
      </c>
      <c r="F5" s="52"/>
      <c r="G5" s="54"/>
    </row>
    <row r="6" spans="2:7">
      <c r="B6" s="201" t="s">
        <v>82</v>
      </c>
      <c r="C6" s="202"/>
      <c r="D6" s="55"/>
      <c r="E6" s="201"/>
      <c r="F6" s="203"/>
      <c r="G6" s="202"/>
    </row>
    <row r="8" spans="2:7">
      <c r="B8" s="200" t="s">
        <v>86</v>
      </c>
      <c r="C8" s="200"/>
      <c r="D8" s="44"/>
      <c r="E8" s="44"/>
      <c r="F8" s="45"/>
      <c r="G8" s="46" t="s">
        <v>87</v>
      </c>
    </row>
    <row r="9" spans="2:7">
      <c r="B9" s="199" t="s">
        <v>77</v>
      </c>
      <c r="C9" s="199"/>
      <c r="D9" s="47" t="s">
        <v>78</v>
      </c>
      <c r="E9" s="47" t="s">
        <v>79</v>
      </c>
      <c r="F9" s="47" t="s">
        <v>56</v>
      </c>
      <c r="G9" s="48" t="s">
        <v>80</v>
      </c>
    </row>
    <row r="10" spans="2:7">
      <c r="B10" s="49" t="s">
        <v>85</v>
      </c>
      <c r="C10" s="49" t="s">
        <v>81</v>
      </c>
      <c r="D10" s="50">
        <v>30000000</v>
      </c>
      <c r="E10" s="49" t="s">
        <v>98</v>
      </c>
      <c r="F10" s="49" t="s">
        <v>59</v>
      </c>
      <c r="G10" s="51">
        <v>44092</v>
      </c>
    </row>
    <row r="11" spans="2:7">
      <c r="B11" s="52" t="s">
        <v>103</v>
      </c>
      <c r="C11" s="52" t="s">
        <v>97</v>
      </c>
      <c r="D11" s="53">
        <v>30000000</v>
      </c>
      <c r="E11" s="52" t="s">
        <v>98</v>
      </c>
      <c r="F11" s="52"/>
      <c r="G11" s="54"/>
    </row>
    <row r="12" spans="2:7">
      <c r="B12" s="201" t="s">
        <v>82</v>
      </c>
      <c r="C12" s="202"/>
      <c r="D12" s="55"/>
      <c r="E12" s="201"/>
      <c r="F12" s="203"/>
      <c r="G12" s="202"/>
    </row>
    <row r="14" spans="2:7">
      <c r="B14" s="200" t="s">
        <v>88</v>
      </c>
      <c r="C14" s="200"/>
      <c r="D14" s="44"/>
      <c r="E14" s="44"/>
      <c r="F14" s="45"/>
      <c r="G14" s="46" t="s">
        <v>89</v>
      </c>
    </row>
    <row r="15" spans="2:7">
      <c r="B15" s="199" t="s">
        <v>77</v>
      </c>
      <c r="C15" s="199"/>
      <c r="D15" s="47" t="s">
        <v>78</v>
      </c>
      <c r="E15" s="47" t="s">
        <v>79</v>
      </c>
      <c r="F15" s="47" t="s">
        <v>56</v>
      </c>
      <c r="G15" s="48" t="s">
        <v>80</v>
      </c>
    </row>
    <row r="16" spans="2:7">
      <c r="B16" s="49" t="s">
        <v>90</v>
      </c>
      <c r="C16" s="49" t="s">
        <v>81</v>
      </c>
      <c r="D16" s="50">
        <v>60000000</v>
      </c>
      <c r="E16" s="49"/>
      <c r="F16" s="49" t="s">
        <v>59</v>
      </c>
      <c r="G16" s="51">
        <v>44095</v>
      </c>
    </row>
    <row r="17" spans="2:8">
      <c r="B17" s="52" t="s">
        <v>103</v>
      </c>
      <c r="C17" s="52" t="s">
        <v>96</v>
      </c>
      <c r="D17" s="53">
        <v>20000000</v>
      </c>
      <c r="E17" s="52"/>
      <c r="F17" s="52"/>
      <c r="G17" s="54"/>
    </row>
    <row r="18" spans="2:8">
      <c r="B18" s="201" t="s">
        <v>82</v>
      </c>
      <c r="C18" s="202"/>
      <c r="D18" s="55"/>
      <c r="E18" s="201"/>
      <c r="F18" s="203"/>
      <c r="G18" s="202"/>
    </row>
    <row r="20" spans="2:8">
      <c r="B20" s="200" t="s">
        <v>91</v>
      </c>
      <c r="C20" s="200"/>
      <c r="D20" s="44"/>
      <c r="E20" s="44"/>
      <c r="F20" s="45"/>
      <c r="G20" s="46" t="s">
        <v>92</v>
      </c>
    </row>
    <row r="21" spans="2:8">
      <c r="B21" s="199" t="s">
        <v>77</v>
      </c>
      <c r="C21" s="199"/>
      <c r="D21" s="47" t="s">
        <v>78</v>
      </c>
      <c r="E21" s="47" t="s">
        <v>79</v>
      </c>
      <c r="F21" s="47" t="s">
        <v>56</v>
      </c>
      <c r="G21" s="48" t="s">
        <v>80</v>
      </c>
    </row>
    <row r="22" spans="2:8">
      <c r="B22" s="49" t="s">
        <v>93</v>
      </c>
      <c r="C22" s="49" t="s">
        <v>81</v>
      </c>
      <c r="D22" s="50">
        <v>160000000</v>
      </c>
      <c r="E22" s="49"/>
      <c r="F22" s="49" t="s">
        <v>59</v>
      </c>
      <c r="G22" s="51">
        <v>44092</v>
      </c>
      <c r="H22" s="56" t="s">
        <v>100</v>
      </c>
    </row>
    <row r="23" spans="2:8">
      <c r="B23" s="52" t="s">
        <v>99</v>
      </c>
      <c r="C23" s="52" t="s">
        <v>97</v>
      </c>
      <c r="D23" s="53">
        <v>240000000</v>
      </c>
      <c r="E23" s="52"/>
      <c r="F23" s="52"/>
      <c r="G23" s="54"/>
    </row>
    <row r="24" spans="2:8">
      <c r="B24" s="201" t="s">
        <v>82</v>
      </c>
      <c r="C24" s="202"/>
      <c r="D24" s="55"/>
      <c r="E24" s="201"/>
      <c r="F24" s="203"/>
      <c r="G24" s="202"/>
    </row>
    <row r="26" spans="2:8">
      <c r="B26" s="200" t="s">
        <v>94</v>
      </c>
      <c r="C26" s="200"/>
      <c r="D26" s="44"/>
      <c r="E26" s="44"/>
      <c r="F26" s="45"/>
      <c r="G26" s="46" t="s">
        <v>95</v>
      </c>
    </row>
    <row r="27" spans="2:8">
      <c r="B27" s="199" t="s">
        <v>77</v>
      </c>
      <c r="C27" s="199"/>
      <c r="D27" s="47" t="s">
        <v>78</v>
      </c>
      <c r="E27" s="47" t="s">
        <v>79</v>
      </c>
      <c r="F27" s="47" t="s">
        <v>56</v>
      </c>
      <c r="G27" s="48" t="s">
        <v>80</v>
      </c>
    </row>
    <row r="28" spans="2:8">
      <c r="B28" s="49" t="s">
        <v>85</v>
      </c>
      <c r="C28" s="49" t="s">
        <v>81</v>
      </c>
      <c r="D28" s="50">
        <v>90500000</v>
      </c>
      <c r="E28" s="49"/>
      <c r="F28" s="49" t="s">
        <v>59</v>
      </c>
      <c r="G28" s="51">
        <v>44168</v>
      </c>
    </row>
    <row r="29" spans="2:8">
      <c r="B29" s="52" t="s">
        <v>103</v>
      </c>
      <c r="C29" s="52" t="s">
        <v>101</v>
      </c>
      <c r="D29" s="53">
        <v>90500000</v>
      </c>
      <c r="E29" s="52" t="s">
        <v>102</v>
      </c>
      <c r="F29" s="52"/>
      <c r="G29" s="54"/>
    </row>
    <row r="30" spans="2:8">
      <c r="B30" s="201" t="s">
        <v>82</v>
      </c>
      <c r="C30" s="202"/>
      <c r="D30" s="55"/>
      <c r="E30" s="201"/>
      <c r="F30" s="203"/>
      <c r="G30" s="202"/>
    </row>
  </sheetData>
  <mergeCells count="20">
    <mergeCell ref="B30:C30"/>
    <mergeCell ref="E30:G30"/>
    <mergeCell ref="B20:C20"/>
    <mergeCell ref="B21:C21"/>
    <mergeCell ref="B24:C24"/>
    <mergeCell ref="E24:G24"/>
    <mergeCell ref="B26:C26"/>
    <mergeCell ref="B27:C27"/>
    <mergeCell ref="B12:C12"/>
    <mergeCell ref="E12:G12"/>
    <mergeCell ref="B14:C14"/>
    <mergeCell ref="B15:C15"/>
    <mergeCell ref="B18:C18"/>
    <mergeCell ref="E18:G18"/>
    <mergeCell ref="B9:C9"/>
    <mergeCell ref="B2:C2"/>
    <mergeCell ref="B3:C3"/>
    <mergeCell ref="B6:C6"/>
    <mergeCell ref="E6:G6"/>
    <mergeCell ref="B8:C8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20</vt:i4>
      </vt:variant>
    </vt:vector>
  </HeadingPairs>
  <TitlesOfParts>
    <vt:vector size="20" baseType="lpstr">
      <vt:lpstr>BS</vt:lpstr>
      <vt:lpstr>IS</vt:lpstr>
      <vt:lpstr>자산명세서</vt:lpstr>
      <vt:lpstr>부채명세서</vt:lpstr>
      <vt:lpstr>월별손익</vt:lpstr>
      <vt:lpstr>예금계좌명세</vt:lpstr>
      <vt:lpstr>잔액계정원장</vt:lpstr>
      <vt:lpstr>분개장</vt:lpstr>
      <vt:lpstr>임시분개</vt:lpstr>
      <vt:lpstr>자산보관</vt:lpstr>
      <vt:lpstr>사무수탁</vt:lpstr>
      <vt:lpstr>자산관리</vt:lpstr>
      <vt:lpstr>매출계산서</vt:lpstr>
      <vt:lpstr>매출세금계산서</vt:lpstr>
      <vt:lpstr>매입세금계산서</vt:lpstr>
      <vt:lpstr>매입계산서</vt:lpstr>
      <vt:lpstr>부동산매매계약</vt:lpstr>
      <vt:lpstr>주식할인발행차금</vt:lpstr>
      <vt:lpstr>감자차손</vt:lpstr>
      <vt:lpstr>계약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YRSEONG</dc:creator>
  <cp:lastModifiedBy>이현진</cp:lastModifiedBy>
  <dcterms:created xsi:type="dcterms:W3CDTF">2021-06-29T05:13:47Z</dcterms:created>
  <dcterms:modified xsi:type="dcterms:W3CDTF">2024-01-29T05:57:00Z</dcterms:modified>
</cp:coreProperties>
</file>